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250" firstSheet="2" activeTab="2"/>
  </bookViews>
  <sheets>
    <sheet name="Sheet2" sheetId="1" state="hidden" r:id="rId1"/>
    <sheet name="Sheet4" sheetId="2" state="hidden" r:id="rId2"/>
    <sheet name="rincian biaya" sheetId="3" r:id="rId3"/>
    <sheet name="MUTLAK" sheetId="4" r:id="rId4"/>
    <sheet name="Kwitansi" sheetId="5" r:id="rId5"/>
    <sheet name="DAFTAR RIIL" sheetId="6" state="hidden" r:id="rId6"/>
    <sheet name="penerimaan" sheetId="7" state="hidden" r:id="rId7"/>
    <sheet name="penerimaan (2)" sheetId="8" state="hidden" r:id="rId8"/>
    <sheet name="DPL" sheetId="9" state="hidden" r:id="rId9"/>
    <sheet name="RDK_PPG" sheetId="10" state="hidden" r:id="rId10"/>
    <sheet name="Kwitansi (2)" sheetId="11" state="hidden" r:id="rId11"/>
    <sheet name="Sheet1" sheetId="12" state="hidden" r:id="rId12"/>
  </sheets>
  <externalReferences>
    <externalReference r:id="rId15"/>
  </externalReferences>
  <definedNames>
    <definedName name="_xlnm._FilterDatabase" localSheetId="11" hidden="1">'Sheet1'!$M$5:$R$15</definedName>
    <definedName name="_xlfn.CONCAT" hidden="1">#NAME?</definedName>
    <definedName name="_xlfn.SINGLE" hidden="1">#NAME?</definedName>
    <definedName name="_xlnm.Print_Area" localSheetId="8">'DPL'!$A$1:$K$16</definedName>
    <definedName name="_xlnm.Print_Area" localSheetId="4">'Kwitansi'!$A$1:$K$47</definedName>
    <definedName name="_xlnm.Print_Area" localSheetId="10">'Kwitansi (2)'!$A$1:$K$32</definedName>
    <definedName name="_xlnm.Print_Area" localSheetId="3">'MUTLAK'!$A$1:$L$48</definedName>
    <definedName name="_xlnm.Print_Area" localSheetId="6">'penerimaan'!$A$1:$K$19</definedName>
    <definedName name="_xlnm.Print_Area" localSheetId="7">'penerimaan (2)'!$A$1:$K$23</definedName>
    <definedName name="_xlnm.Print_Area" localSheetId="9">'RDK_PPG'!$A$1:$K$16</definedName>
    <definedName name="_xlnm.Print_Area" localSheetId="2">'rincian biaya'!$A$1:$J$65</definedName>
  </definedNames>
  <calcPr fullCalcOnLoad="1"/>
</workbook>
</file>

<file path=xl/sharedStrings.xml><?xml version="1.0" encoding="utf-8"?>
<sst xmlns="http://schemas.openxmlformats.org/spreadsheetml/2006/main" count="449" uniqueCount="206">
  <si>
    <t>Sudah terima dari</t>
  </si>
  <si>
    <t>Jumlah uang</t>
  </si>
  <si>
    <t>Buat Pembayaran</t>
  </si>
  <si>
    <t>:</t>
  </si>
  <si>
    <t xml:space="preserve"> </t>
  </si>
  <si>
    <t>Rp.</t>
  </si>
  <si>
    <t>Beban MAK</t>
  </si>
  <si>
    <t>Bukti Kas No.</t>
  </si>
  <si>
    <t xml:space="preserve">Tahun Anggaran </t>
  </si>
  <si>
    <t>Nomor</t>
  </si>
  <si>
    <t>Tanggal</t>
  </si>
  <si>
    <t>Untuk perjalanan dinas</t>
  </si>
  <si>
    <t>RINCIAN BIAYA PERJALANAN DINAS</t>
  </si>
  <si>
    <t>No</t>
  </si>
  <si>
    <t>Rincian Biaya</t>
  </si>
  <si>
    <t>Jumlah</t>
  </si>
  <si>
    <t>Keterangan</t>
  </si>
  <si>
    <t>Telah dibayar sejumlah</t>
  </si>
  <si>
    <t>Ditetapkan sejumlah</t>
  </si>
  <si>
    <t>Yang telah dibayar semula</t>
  </si>
  <si>
    <t>: Rp.</t>
  </si>
  <si>
    <t>Sisa Kurang/lebih</t>
  </si>
  <si>
    <t>2.</t>
  </si>
  <si>
    <t>1.</t>
  </si>
  <si>
    <t>UNIVERSITAS ISLAM NEGERI  MAULANA MALIK IBRAHIM MALANG</t>
  </si>
  <si>
    <t>KUASA PENGGUNA ANGGARAN / REKTOR UIN MAULANA MALIK IBRAHIM MALANG</t>
  </si>
  <si>
    <t>- Dari</t>
  </si>
  <si>
    <t>- Ke</t>
  </si>
  <si>
    <t>Setuju dibayar</t>
  </si>
  <si>
    <t>Lunas dibayar</t>
  </si>
  <si>
    <t xml:space="preserve">dibuat di </t>
  </si>
  <si>
    <t>: M a l a n g</t>
  </si>
  <si>
    <t>pada tanggal</t>
  </si>
  <si>
    <t>K  U  I  T  A  N  S  I</t>
  </si>
  <si>
    <t>T e r b i l a n g</t>
  </si>
  <si>
    <t xml:space="preserve">Pada tanggal </t>
  </si>
  <si>
    <t>P e n e r i m a</t>
  </si>
  <si>
    <t xml:space="preserve">  </t>
  </si>
  <si>
    <t xml:space="preserve">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</si>
  <si>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</si>
  <si>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</si>
  <si>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</t>
  </si>
  <si>
    <t>Pejabat Pembuat Komitmen/</t>
  </si>
  <si>
    <t>UNIVERSITAS ISLAM NEGERI MAULANA MALIK IBRAHIM MALANG</t>
  </si>
  <si>
    <t>Jalan Gajayana 50 Dinoyo Telepon (0341) 551354 Malang</t>
  </si>
  <si>
    <t>Nama</t>
  </si>
  <si>
    <t>NIP</t>
  </si>
  <si>
    <t>Jabatan</t>
  </si>
  <si>
    <t>No.</t>
  </si>
  <si>
    <t>Mengetahui/Menyetujui</t>
  </si>
  <si>
    <t>Pejabat Pembuat Komitmen,</t>
  </si>
  <si>
    <t>MAK</t>
  </si>
  <si>
    <t>Jenis Belanja</t>
  </si>
  <si>
    <t>Sebesar</t>
  </si>
  <si>
    <t>Nomor Kwt</t>
  </si>
  <si>
    <t>Kegunaan</t>
  </si>
  <si>
    <t>saya yang bertanggungjawab</t>
  </si>
  <si>
    <t>Yang bertanda tangan dibawah ini :</t>
  </si>
  <si>
    <t xml:space="preserve">            </t>
  </si>
  <si>
    <t>DAFTAR PENGELUARAN RIIL</t>
  </si>
  <si>
    <t>Uraian</t>
  </si>
  <si>
    <t>Demikian pernyataan ini kami buat dengan sebenarnya, untuk dipergunakan sebagaimana mestinya.</t>
  </si>
  <si>
    <t>Pejabat Negara/PNS yang</t>
  </si>
  <si>
    <t>melakukan perjalanan dinas,</t>
  </si>
  <si>
    <t>NIP.</t>
  </si>
  <si>
    <t xml:space="preserve">An. Kuasa Pengguna Anggaran </t>
  </si>
  <si>
    <t>Malang, ............................................</t>
  </si>
  <si>
    <t>LAMPIRAN II</t>
  </si>
  <si>
    <t>Telah menerima jumlah uang sebesar</t>
  </si>
  <si>
    <t>Malang,</t>
  </si>
  <si>
    <t>PERHITUNGAN SPD RAMPUNG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</si>
  <si>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</si>
  <si>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 e r d a s a r k a n   S P D</t>
  </si>
  <si>
    <t>Pejabat  Pembuat Komitmen,</t>
  </si>
  <si>
    <t>Yang Menerima,</t>
  </si>
  <si>
    <t>Transportasi Berangkat:</t>
  </si>
  <si>
    <t>Transportasi Pulang:</t>
  </si>
  <si>
    <t>Uang Harian:</t>
  </si>
  <si>
    <t>Akomodasi Hotel:</t>
  </si>
  <si>
    <t>SURAT PERNYATAAN TANGGUNGJAWAB MUTLAK</t>
  </si>
  <si>
    <t xml:space="preserve">                                           </t>
  </si>
  <si>
    <t>Surat Tugas Nomor</t>
  </si>
  <si>
    <t>Keg/Output/Sub</t>
  </si>
  <si>
    <t>Komp./Sub Komp</t>
  </si>
  <si>
    <t>FAKULTAS KEDOKTERAN DAN ILMU KESEAHATAN</t>
  </si>
  <si>
    <t>KEMENTERIAN AGAMA REPUBLIK INDONESIA</t>
  </si>
  <si>
    <t>Lampiran SPD Nomor</t>
  </si>
  <si>
    <t>FAKULTAS ILMU TARBIYAH DAN KEGURUAN</t>
  </si>
  <si>
    <t>Jl. Gajayana No.50 Malang  kode Pos 65144 Telepon (0341) 552398</t>
  </si>
  <si>
    <t>Moestofa</t>
  </si>
  <si>
    <t>K E M E N T ER I A N   A G A M A   R E P U B L I K  I N D O N E S I A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</si>
  <si>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</si>
  <si>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BPP FITK </t>
  </si>
  <si>
    <t>Kegiatan</t>
  </si>
  <si>
    <r>
      <t xml:space="preserve">Dengan ini menyatakan </t>
    </r>
    <r>
      <rPr>
        <b/>
        <sz val="11"/>
        <rFont val="Arial"/>
        <family val="2"/>
      </rPr>
      <t xml:space="preserve">BERTANGGUNG JAWAB PENUH </t>
    </r>
    <r>
      <rPr>
        <sz val="11"/>
        <rFont val="Arial"/>
        <family val="2"/>
      </rPr>
      <t>atas dana yang saya terima dari bendahara pengeluaran UIN Maulana Malik Ibrahim Malang sebagai Uang Muka Kerja (UP)/ pembayaran operasional.</t>
    </r>
  </si>
  <si>
    <r>
      <t xml:space="preserve">Dan saya bertanggungjawab secara mutlak jika terjadi </t>
    </r>
    <r>
      <rPr>
        <b/>
        <sz val="11"/>
        <rFont val="Arial"/>
        <family val="2"/>
      </rPr>
      <t>KERUGIAN NEGARA/ KEKURANGAN PERBENDAHARAAN</t>
    </r>
    <r>
      <rPr>
        <sz val="11"/>
        <rFont val="Arial"/>
        <family val="2"/>
      </rPr>
      <t xml:space="preserve"> akibat dari penggunaan dana yang saya terima.</t>
    </r>
  </si>
  <si>
    <t>Uang Saku Rapat Dalam Kantor:</t>
  </si>
  <si>
    <t>Diterima</t>
  </si>
  <si>
    <t>19651205 199403 1 003</t>
  </si>
  <si>
    <t>Rp. 19.125.000,-</t>
  </si>
  <si>
    <t>Sembilan Belas Juta Seratus Dua Puluh Lima Ribu Rupiah</t>
  </si>
  <si>
    <t xml:space="preserve">Honorarium Lokakarya PPG Daljab </t>
  </si>
  <si>
    <t>Dr. H. Moh. Padil, M.Pd.I</t>
  </si>
  <si>
    <t>:15 April 2019</t>
  </si>
  <si>
    <t>NIP.19721123 200701 1 014</t>
  </si>
  <si>
    <t>Pada tanggal, 15 April 2019</t>
  </si>
  <si>
    <t>Potongan:</t>
  </si>
  <si>
    <t>di terimakan</t>
  </si>
  <si>
    <t>Uang Muka Perjalanan Dinas</t>
  </si>
  <si>
    <t xml:space="preserve">berdasarkan Bukti Tiket Pesawat , dengan ini kami menyatakan dengan sesungguhnya bahwa :    </t>
  </si>
  <si>
    <t>Biaya transport Narasumber  di bawah ini yang tidak dapat diperoleh bukti-bukti pengeluarannya, meliputi :</t>
  </si>
  <si>
    <t>Tiket Pesawat dari Makasar ke Surabaya</t>
  </si>
  <si>
    <t>Tiket Pesawat dari Malang ke Jakarta</t>
  </si>
  <si>
    <t>Jumlah uang tersebut pada angka 1  dan 2 di atas benar-benar dikeluarkan untuk pelaksanaan kegiatan dimaksud dan apabila di kemudian hari terdapat kelebihan atas pembayaran, kami bersedia untuk menyetorkan kelebihan tersebut ke Kas Negara.</t>
  </si>
  <si>
    <t>Prof. Dr. Dede Rosyada, MA</t>
  </si>
  <si>
    <t>Guru Beasar UIN Syahid Jakarta</t>
  </si>
  <si>
    <t>PPh Pasal 21</t>
  </si>
  <si>
    <t>,</t>
  </si>
  <si>
    <t>Tiket Pesawat Jakarta - Surabaya</t>
  </si>
  <si>
    <t>Rincian Biaya Transportasi</t>
  </si>
  <si>
    <t>Mustofa Fahmi, S.Pd., M.Ed</t>
  </si>
  <si>
    <t>Tiket Pesawat Surabaya - Jakarta</t>
  </si>
  <si>
    <t>Orientasi Mahasiswa PPG Daljab Bagi Guru Madrasah Tahun 2019</t>
  </si>
  <si>
    <t>Honorarium Narasumber</t>
  </si>
  <si>
    <t>Uang Transport</t>
  </si>
  <si>
    <t>Tuan Haji Masrukin Bin Mazod</t>
  </si>
  <si>
    <t>Sosialisasi PKL Luar Negeri</t>
  </si>
  <si>
    <t>15% dari Rp.1.600.000</t>
  </si>
  <si>
    <t>2 JPL @ Rp. 800.000</t>
  </si>
  <si>
    <t>Basid</t>
  </si>
  <si>
    <t>Narathiwat - Bangkok</t>
  </si>
  <si>
    <t>Surabaya - Krabi</t>
  </si>
  <si>
    <t>Surabaya - Malang</t>
  </si>
  <si>
    <t>Malang - Surabaya</t>
  </si>
  <si>
    <t>Pulang</t>
  </si>
  <si>
    <t>Berangkat</t>
  </si>
  <si>
    <t>Fadil</t>
  </si>
  <si>
    <t>Bangkok - Kuala Lumpur - Surabaya</t>
  </si>
  <si>
    <t xml:space="preserve">Basid </t>
  </si>
  <si>
    <t>no</t>
  </si>
  <si>
    <t>no1</t>
  </si>
  <si>
    <t>kota</t>
  </si>
  <si>
    <t>nama</t>
  </si>
  <si>
    <t>ket</t>
  </si>
  <si>
    <t>Uang Harian</t>
  </si>
  <si>
    <t>PMK RI NOMOR 113/PMK.05/2012 TENTANG</t>
  </si>
  <si>
    <t>PERJALANAN DINAS DALAM NEGERI BAGI PEJABAT NEGARA, PEGAWAI NEGERI DAN PEGAWAI TIDAK TETAP</t>
  </si>
  <si>
    <t>PMK RI NOMOR 55 /PMK.05/2014 TENTANG</t>
  </si>
  <si>
    <t>PERJALANAN DINAS LUAR NEGERI BAGI  PEJABAT NEGARA, PEGAWAI NEGERI DAN PEGAWAI TIDAK TETAP</t>
  </si>
  <si>
    <t>Dana tersebut saya gunakan untuk keperluan yang sesuai dengan peruntukannya serta saya akan mempertanggungjawabkan sesuai dengan PMK RI Nomor 113/PMK.05/2012 Tentang Perjalanan Dinas Dalam Negeri bagi Pejabat Negara, Pegawai Negeri dan Pegawai Tidak Tetap, PMK RI Nomor 55 /PMK.05/2014 Tentang Perjalanan Dinas Luar Negeri Bagi  Pejabat Negara, Pegawai Negeri dan Pegawai Tidak TetapSurat Edaran Dirjen Perbendaharaan Nomor : SE.01/WPB.15/KP.0321/2008 Tanggal 12  Januari 2006 serta Peraturan Pemerintah RI Nomor : 23 Tahun 2005 Tentang Pengelolaan Keuangan Badan Layanan Umum.</t>
  </si>
  <si>
    <t>Kurang</t>
  </si>
  <si>
    <t xml:space="preserve">Belanja Perjalanan </t>
  </si>
  <si>
    <t>RUMUS TERBILANG TANPA MACRO BY EXCELKU.COM</t>
  </si>
  <si>
    <t>Nilai</t>
  </si>
  <si>
    <t>Terbilang</t>
  </si>
  <si>
    <t>Milyar</t>
  </si>
  <si>
    <t>Jutaan</t>
  </si>
  <si>
    <t>Ratusan Ribu
s.d. Ribuan</t>
  </si>
  <si>
    <t>Ratusan 
s.d. Satuan</t>
  </si>
  <si>
    <t>Posisi</t>
  </si>
  <si>
    <t>Digit</t>
  </si>
  <si>
    <t>NILAI</t>
  </si>
  <si>
    <t>Ratusan</t>
  </si>
  <si>
    <t>Puluhan</t>
  </si>
  <si>
    <t>Belasan &amp; Satuan</t>
  </si>
  <si>
    <t>Tahap 1</t>
  </si>
  <si>
    <t>Tahap 2</t>
  </si>
  <si>
    <t xml:space="preserve">Angka        </t>
  </si>
  <si>
    <t>satu</t>
  </si>
  <si>
    <t>dua</t>
  </si>
  <si>
    <t>tiga</t>
  </si>
  <si>
    <t>empat</t>
  </si>
  <si>
    <t>lima</t>
  </si>
  <si>
    <t>enam</t>
  </si>
  <si>
    <t>tujuh</t>
  </si>
  <si>
    <t>delapan</t>
  </si>
  <si>
    <t>sembilan</t>
  </si>
  <si>
    <t>sepuluh</t>
  </si>
  <si>
    <t>sebelas</t>
  </si>
  <si>
    <t>dua belas</t>
  </si>
  <si>
    <t>tiga belas</t>
  </si>
  <si>
    <t>empat belas</t>
  </si>
  <si>
    <t>lima belas</t>
  </si>
  <si>
    <t>enam belas</t>
  </si>
  <si>
    <t>tujuh belas</t>
  </si>
  <si>
    <t>delapan belas</t>
  </si>
  <si>
    <t>sembilan belas</t>
  </si>
  <si>
    <t>2132.BGC</t>
  </si>
  <si>
    <t>Oktarina Eka Hartanti, S.E</t>
  </si>
  <si>
    <t>198410182011012007</t>
  </si>
  <si>
    <t>LEMBAGA PENELITIAN DAN PENGABDIAN KEPADA MASYARAKAT (LP2M)</t>
  </si>
  <si>
    <t>Malang</t>
  </si>
  <si>
    <t>001.067.SC</t>
  </si>
  <si>
    <t>Hamdani, SE.,MM</t>
  </si>
  <si>
    <t>NIP. 198302192006041002</t>
  </si>
  <si>
    <t>Perjalanan Dinas  ke Kab. Malang</t>
  </si>
  <si>
    <t>Melakukan Kegiatan …………. Mahasiswa Kuliah KKM UIN Mengabdi 2024 pada Hari Rabu pada tanggal ………..2024 di Desa……Kec……Kab. Malang Jawa Timur</t>
  </si>
  <si>
    <t>BPP LP2M</t>
  </si>
  <si>
    <t>Desa………. Kec. ……… Kab. Malang</t>
  </si>
  <si>
    <t xml:space="preserve">: </t>
  </si>
  <si>
    <t xml:space="preserve">Malang, </t>
  </si>
  <si>
    <t>…......................</t>
  </si>
  <si>
    <t>………….............</t>
  </si>
  <si>
    <t>1 Hari pada tanggal …... Januari 2023 di Desa……... Kec…….. Kab. Malang @360.000/OH</t>
  </si>
  <si>
    <t>…............. 2024</t>
  </si>
  <si>
    <t>.........................</t>
  </si>
</sst>
</file>

<file path=xl/styles.xml><?xml version="1.0" encoding="utf-8"?>
<styleSheet xmlns="http://schemas.openxmlformats.org/spreadsheetml/2006/main">
  <numFmts count="25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IDR&quot;#,##0_);\(&quot;IDR&quot;#,##0\)"/>
    <numFmt numFmtId="165" formatCode="&quot;IDR&quot;#,##0_);[Red]\(&quot;IDR&quot;#,##0\)"/>
    <numFmt numFmtId="166" formatCode="&quot;IDR&quot;#,##0.00_);\(&quot;IDR&quot;#,##0.00\)"/>
    <numFmt numFmtId="167" formatCode="&quot;IDR&quot;#,##0.00_);[Red]\(&quot;IDR&quot;#,##0.00\)"/>
    <numFmt numFmtId="168" formatCode="_(&quot;IDR&quot;* #,##0_);_(&quot;IDR&quot;* \(#,##0\);_(&quot;IDR&quot;* &quot;-&quot;_);_(@_)"/>
    <numFmt numFmtId="169" formatCode="_(* #,##0_);_(* \(#,##0\);_(* &quot;-&quot;_);_(@_)"/>
    <numFmt numFmtId="170" formatCode="_(&quot;IDR&quot;* #,##0.00_);_(&quot;IDR&quot;* \(#,##0.00\);_(&quot;IDR&quot;* &quot;-&quot;??_);_(@_)"/>
    <numFmt numFmtId="171" formatCode="_(* #,##0.00_);_(* \(#,##0.00\);_(* &quot;-&quot;??_);_(@_)"/>
    <numFmt numFmtId="172" formatCode="_(&quot;Rp&quot;* #,##0_);_(&quot;Rp&quot;* \(#,##0\);_(&quot;Rp&quot;* &quot;-&quot;_);_(@_)"/>
    <numFmt numFmtId="173" formatCode="_(* #,##0_);_(* \(#,##0\);_(* &quot;-&quot;??_);_(@_)"/>
    <numFmt numFmtId="174" formatCode="_([$Rp-421]* #,##0_);_([$Rp-421]* \(#,##0\);_([$Rp-421]* &quot;-&quot;_);_(@_)"/>
    <numFmt numFmtId="175" formatCode="[$-421]dd\ mmmm\ yyyy;@"/>
    <numFmt numFmtId="176" formatCode="[$-F800]dddd\,\ mmmm\ dd\,\ yyyy"/>
    <numFmt numFmtId="177" formatCode="_(* #,##0.00_);_(* \(#,##0.00\);_(* &quot;-&quot;_);_(@_)"/>
    <numFmt numFmtId="178" formatCode="#,##0_ ;\-#,##0\ "/>
    <numFmt numFmtId="179" formatCode="_-* #,##0_-;\-* #,##0_-;_-* &quot;-&quot;??_-;_-@_-"/>
    <numFmt numFmtId="180" formatCode="0_);\(0\)"/>
  </numFmts>
  <fonts count="98">
    <font>
      <sz val="10"/>
      <name val="Arial"/>
      <family val="0"/>
    </font>
    <font>
      <sz val="12"/>
      <color indexed="8"/>
      <name val="Calibri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72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Courier New"/>
      <family val="3"/>
    </font>
    <font>
      <b/>
      <sz val="10"/>
      <color indexed="10"/>
      <name val="Courier New"/>
      <family val="3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22"/>
      <name val="Arial"/>
      <family val="2"/>
    </font>
    <font>
      <sz val="10"/>
      <color indexed="9"/>
      <name val="Calibri"/>
      <family val="2"/>
    </font>
    <font>
      <b/>
      <sz val="15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21"/>
      <color indexed="9"/>
      <name val="Calibri"/>
      <family val="2"/>
    </font>
    <font>
      <b/>
      <sz val="21"/>
      <color indexed="9"/>
      <name val="Calibri"/>
      <family val="2"/>
    </font>
    <font>
      <b/>
      <i/>
      <sz val="10"/>
      <color indexed="8"/>
      <name val="Calibri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Courier New"/>
      <family val="3"/>
    </font>
    <font>
      <b/>
      <sz val="10"/>
      <color rgb="FFFF0000"/>
      <name val="Courier New"/>
      <family val="3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theme="0" tint="-0.1499900072813034"/>
      <name val="Arial"/>
      <family val="2"/>
    </font>
    <font>
      <sz val="10"/>
      <color theme="0"/>
      <name val="Calibri"/>
      <family val="2"/>
    </font>
    <font>
      <b/>
      <sz val="15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sz val="21"/>
      <color theme="0"/>
      <name val="Calibri"/>
      <family val="2"/>
    </font>
    <font>
      <b/>
      <sz val="21"/>
      <color theme="0"/>
      <name val="Calibri"/>
      <family val="2"/>
    </font>
    <font>
      <b/>
      <i/>
      <sz val="10"/>
      <color theme="1"/>
      <name val="Calibri"/>
      <family val="2"/>
    </font>
    <font>
      <b/>
      <sz val="12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ck">
        <color rgb="FF002060"/>
      </left>
      <right style="thin">
        <color theme="4"/>
      </right>
      <top style="thick">
        <color rgb="FF002060"/>
      </top>
      <bottom style="thick">
        <color rgb="FF002060"/>
      </bottom>
    </border>
    <border>
      <left style="thin">
        <color theme="4"/>
      </left>
      <right style="thin">
        <color theme="4"/>
      </right>
      <top style="thick">
        <color rgb="FF002060"/>
      </top>
      <bottom style="thick">
        <color rgb="FF002060"/>
      </bottom>
    </border>
    <border>
      <left style="thin">
        <color theme="4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theme="0" tint="-0.4999699890613556"/>
      </left>
      <right style="thin">
        <color theme="4"/>
      </right>
      <top style="thick">
        <color rgb="FF002060"/>
      </top>
      <bottom style="thick">
        <color theme="0" tint="-0.4999699890613556"/>
      </bottom>
    </border>
    <border>
      <left style="thin">
        <color theme="4"/>
      </left>
      <right style="thin">
        <color theme="4"/>
      </right>
      <top style="thick">
        <color rgb="FF002060"/>
      </top>
      <bottom style="thick">
        <color theme="0" tint="-0.4999699890613556"/>
      </bottom>
    </border>
    <border>
      <left style="thin">
        <color theme="4"/>
      </left>
      <right style="thick">
        <color theme="0" tint="-0.4999699890613556"/>
      </right>
      <top style="thick">
        <color rgb="FF002060"/>
      </top>
      <bottom style="thick">
        <color theme="0" tint="-0.4999699890613556"/>
      </bottom>
    </border>
    <border>
      <left style="thick">
        <color theme="0" tint="-0.3499799966812134"/>
      </left>
      <right style="thin">
        <color theme="4"/>
      </right>
      <top style="thick">
        <color theme="0" tint="-0.4999699890613556"/>
      </top>
      <bottom style="thick">
        <color theme="0" tint="-0.3499799966812134"/>
      </bottom>
    </border>
    <border>
      <left style="thin">
        <color theme="4"/>
      </left>
      <right style="thin">
        <color theme="4"/>
      </right>
      <top style="thick">
        <color theme="0" tint="-0.4999699890613556"/>
      </top>
      <bottom style="thick">
        <color theme="0" tint="-0.3499799966812134"/>
      </bottom>
    </border>
    <border>
      <left style="thin">
        <color theme="4"/>
      </left>
      <right style="thick">
        <color theme="0" tint="-0.3499799966812134"/>
      </right>
      <top style="thick">
        <color theme="0" tint="-0.4999699890613556"/>
      </top>
      <bottom style="thick">
        <color theme="0" tint="-0.3499799966812134"/>
      </bottom>
    </border>
    <border>
      <left style="thick">
        <color rgb="FFFFFF00"/>
      </left>
      <right style="thin">
        <color theme="4"/>
      </right>
      <top style="thick">
        <color theme="0" tint="-0.3499799966812134"/>
      </top>
      <bottom style="thick">
        <color rgb="FFFFFF00"/>
      </bottom>
    </border>
    <border>
      <left style="thin">
        <color theme="4"/>
      </left>
      <right style="thin">
        <color theme="4"/>
      </right>
      <top style="thick">
        <color theme="0" tint="-0.3499799966812134"/>
      </top>
      <bottom style="thick">
        <color rgb="FFFFFF00"/>
      </bottom>
    </border>
    <border>
      <left style="thin">
        <color theme="4"/>
      </left>
      <right style="thick">
        <color rgb="FFFFFF00"/>
      </right>
      <top style="thick">
        <color theme="0" tint="-0.3499799966812134"/>
      </top>
      <bottom style="thick">
        <color rgb="FFFFFF00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double"/>
    </border>
    <border>
      <left/>
      <right/>
      <top/>
      <bottom style="hair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169" fontId="0" fillId="0" borderId="0" xfId="43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3" fontId="8" fillId="0" borderId="0" xfId="42" applyNumberFormat="1" applyFont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173" fontId="8" fillId="0" borderId="0" xfId="0" applyNumberFormat="1" applyFont="1" applyAlignment="1">
      <alignment vertical="center"/>
    </xf>
    <xf numFmtId="0" fontId="78" fillId="0" borderId="0" xfId="0" applyFont="1" applyAlignment="1" quotePrefix="1">
      <alignment vertical="center"/>
    </xf>
    <xf numFmtId="0" fontId="79" fillId="0" borderId="0" xfId="0" applyFont="1" applyAlignment="1">
      <alignment vertical="center"/>
    </xf>
    <xf numFmtId="173" fontId="11" fillId="3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 quotePrefix="1">
      <alignment horizontal="right" vertical="center"/>
    </xf>
    <xf numFmtId="0" fontId="12" fillId="0" borderId="0" xfId="0" applyFont="1" applyAlignment="1">
      <alignment vertical="center"/>
    </xf>
    <xf numFmtId="173" fontId="0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173" fontId="0" fillId="0" borderId="0" xfId="42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0" fillId="0" borderId="0" xfId="0" applyFont="1" applyAlignment="1">
      <alignment vertical="top"/>
    </xf>
    <xf numFmtId="173" fontId="0" fillId="0" borderId="0" xfId="0" applyNumberFormat="1" applyFont="1" applyAlignment="1">
      <alignment vertical="top"/>
    </xf>
    <xf numFmtId="169" fontId="0" fillId="33" borderId="18" xfId="0" applyNumberFormat="1" applyFont="1" applyFill="1" applyBorder="1" applyAlignment="1">
      <alignment vertical="center"/>
    </xf>
    <xf numFmtId="169" fontId="0" fillId="33" borderId="17" xfId="0" applyNumberFormat="1" applyFont="1" applyFill="1" applyBorder="1" applyAlignment="1">
      <alignment horizontal="left" vertical="center"/>
    </xf>
    <xf numFmtId="175" fontId="11" fillId="0" borderId="11" xfId="0" applyNumberFormat="1" applyFont="1" applyBorder="1" applyAlignment="1">
      <alignment horizontal="center" vertical="center"/>
    </xf>
    <xf numFmtId="175" fontId="11" fillId="0" borderId="19" xfId="0" applyNumberFormat="1" applyFont="1" applyBorder="1" applyAlignment="1">
      <alignment horizontal="center" vertical="center"/>
    </xf>
    <xf numFmtId="175" fontId="0" fillId="0" borderId="20" xfId="0" applyNumberFormat="1" applyFont="1" applyBorder="1" applyAlignment="1" quotePrefix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 quotePrefix="1">
      <alignment horizontal="center" vertical="center"/>
    </xf>
    <xf numFmtId="175" fontId="11" fillId="33" borderId="0" xfId="0" applyNumberFormat="1" applyFont="1" applyFill="1" applyAlignment="1">
      <alignment horizontal="center" vertical="center"/>
    </xf>
    <xf numFmtId="175" fontId="0" fillId="0" borderId="0" xfId="0" applyNumberFormat="1" applyFont="1" applyAlignment="1">
      <alignment horizontal="center" vertical="top"/>
    </xf>
    <xf numFmtId="175" fontId="0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 quotePrefix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1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169" fontId="0" fillId="0" borderId="0" xfId="43" applyFont="1" applyAlignment="1">
      <alignment vertical="center"/>
    </xf>
    <xf numFmtId="169" fontId="0" fillId="0" borderId="0" xfId="43" applyFont="1" applyAlignment="1">
      <alignment vertical="top"/>
    </xf>
    <xf numFmtId="169" fontId="0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0" fillId="0" borderId="22" xfId="0" applyFont="1" applyBorder="1" applyAlignment="1" quotePrefix="1">
      <alignment horizontal="center" vertical="center"/>
    </xf>
    <xf numFmtId="177" fontId="0" fillId="33" borderId="18" xfId="0" applyNumberFormat="1" applyFont="1" applyFill="1" applyBorder="1" applyAlignment="1">
      <alignment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9" fontId="82" fillId="0" borderId="0" xfId="44" applyFont="1" applyBorder="1" applyAlignment="1">
      <alignment horizontal="center" vertical="center"/>
    </xf>
    <xf numFmtId="0" fontId="83" fillId="0" borderId="0" xfId="58" applyFont="1" applyAlignment="1" quotePrefix="1">
      <alignment vertical="center"/>
      <protection/>
    </xf>
    <xf numFmtId="169" fontId="82" fillId="0" borderId="16" xfId="44" applyFont="1" applyBorder="1" applyAlignment="1">
      <alignment horizontal="center" vertical="center"/>
    </xf>
    <xf numFmtId="175" fontId="0" fillId="0" borderId="23" xfId="0" applyNumberFormat="1" applyFont="1" applyBorder="1" applyAlignment="1" quotePrefix="1">
      <alignment horizontal="center" vertical="center"/>
    </xf>
    <xf numFmtId="0" fontId="84" fillId="0" borderId="0" xfId="0" applyFont="1" applyAlignment="1">
      <alignment vertical="center"/>
    </xf>
    <xf numFmtId="175" fontId="84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173" fontId="84" fillId="33" borderId="0" xfId="0" applyNumberFormat="1" applyFont="1" applyFill="1" applyAlignment="1">
      <alignment horizontal="left" vertical="center"/>
    </xf>
    <xf numFmtId="173" fontId="85" fillId="33" borderId="0" xfId="0" applyNumberFormat="1" applyFont="1" applyFill="1" applyAlignment="1">
      <alignment vertical="center"/>
    </xf>
    <xf numFmtId="175" fontId="85" fillId="33" borderId="0" xfId="0" applyNumberFormat="1" applyFont="1" applyFill="1" applyAlignment="1">
      <alignment horizontal="center" vertical="center"/>
    </xf>
    <xf numFmtId="0" fontId="84" fillId="0" borderId="0" xfId="0" applyFont="1" applyAlignment="1">
      <alignment vertical="top"/>
    </xf>
    <xf numFmtId="173" fontId="84" fillId="0" borderId="0" xfId="0" applyNumberFormat="1" applyFont="1" applyAlignment="1">
      <alignment vertical="top"/>
    </xf>
    <xf numFmtId="175" fontId="84" fillId="0" borderId="0" xfId="0" applyNumberFormat="1" applyFont="1" applyAlignment="1">
      <alignment horizontal="center" vertical="top"/>
    </xf>
    <xf numFmtId="0" fontId="85" fillId="0" borderId="0" xfId="0" applyFont="1" applyAlignment="1">
      <alignment vertical="center"/>
    </xf>
    <xf numFmtId="0" fontId="84" fillId="0" borderId="0" xfId="0" applyFont="1" applyAlignment="1" quotePrefix="1">
      <alignment vertical="center"/>
    </xf>
    <xf numFmtId="0" fontId="84" fillId="0" borderId="0" xfId="0" applyFont="1" applyAlignment="1" quotePrefix="1">
      <alignment/>
    </xf>
    <xf numFmtId="0" fontId="84" fillId="0" borderId="0" xfId="0" applyFont="1" applyAlignment="1" quotePrefix="1">
      <alignment horizontal="right" vertical="center"/>
    </xf>
    <xf numFmtId="0" fontId="86" fillId="0" borderId="0" xfId="0" applyFont="1" applyAlignment="1" quotePrefix="1">
      <alignment horizontal="left" vertical="center"/>
    </xf>
    <xf numFmtId="0" fontId="4" fillId="0" borderId="11" xfId="0" applyFont="1" applyBorder="1" applyAlignment="1" quotePrefix="1">
      <alignment horizontal="center" vertical="center"/>
    </xf>
    <xf numFmtId="169" fontId="0" fillId="33" borderId="18" xfId="0" applyNumberFormat="1" applyFont="1" applyFill="1" applyBorder="1" applyAlignment="1">
      <alignment horizontal="right" vertical="center"/>
    </xf>
    <xf numFmtId="178" fontId="11" fillId="0" borderId="24" xfId="42" applyNumberFormat="1" applyFont="1" applyBorder="1" applyAlignment="1">
      <alignment vertical="center"/>
    </xf>
    <xf numFmtId="175" fontId="0" fillId="0" borderId="25" xfId="0" applyNumberFormat="1" applyFont="1" applyBorder="1" applyAlignment="1">
      <alignment horizontal="center" vertical="center"/>
    </xf>
    <xf numFmtId="172" fontId="11" fillId="0" borderId="26" xfId="42" applyNumberFormat="1" applyFont="1" applyBorder="1" applyAlignment="1">
      <alignment vertical="center"/>
    </xf>
    <xf numFmtId="169" fontId="0" fillId="33" borderId="27" xfId="0" applyNumberFormat="1" applyFont="1" applyFill="1" applyBorder="1" applyAlignment="1">
      <alignment horizontal="left" vertical="center"/>
    </xf>
    <xf numFmtId="169" fontId="0" fillId="33" borderId="28" xfId="0" applyNumberFormat="1" applyFont="1" applyFill="1" applyBorder="1" applyAlignment="1">
      <alignment horizontal="right"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169" fontId="0" fillId="33" borderId="29" xfId="0" applyNumberFormat="1" applyFont="1" applyFill="1" applyBorder="1" applyAlignment="1">
      <alignment horizontal="left" vertical="center"/>
    </xf>
    <xf numFmtId="169" fontId="0" fillId="33" borderId="31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175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175" fontId="46" fillId="0" borderId="11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175" fontId="46" fillId="0" borderId="19" xfId="0" applyNumberFormat="1" applyFont="1" applyBorder="1" applyAlignment="1">
      <alignment horizontal="center" vertical="center"/>
    </xf>
    <xf numFmtId="0" fontId="43" fillId="0" borderId="20" xfId="0" applyFont="1" applyBorder="1" applyAlignment="1" quotePrefix="1">
      <alignment horizontal="center" vertical="center"/>
    </xf>
    <xf numFmtId="169" fontId="43" fillId="33" borderId="17" xfId="0" applyNumberFormat="1" applyFont="1" applyFill="1" applyBorder="1" applyAlignment="1">
      <alignment horizontal="left" vertical="center"/>
    </xf>
    <xf numFmtId="169" fontId="43" fillId="33" borderId="18" xfId="0" applyNumberFormat="1" applyFont="1" applyFill="1" applyBorder="1" applyAlignment="1">
      <alignment vertical="center"/>
    </xf>
    <xf numFmtId="175" fontId="43" fillId="0" borderId="20" xfId="0" applyNumberFormat="1" applyFont="1" applyBorder="1" applyAlignment="1" quotePrefix="1">
      <alignment horizontal="center" vertical="center"/>
    </xf>
    <xf numFmtId="0" fontId="46" fillId="0" borderId="12" xfId="0" applyFont="1" applyBorder="1" applyAlignment="1">
      <alignment vertical="center"/>
    </xf>
    <xf numFmtId="0" fontId="43" fillId="0" borderId="17" xfId="0" applyFont="1" applyBorder="1" applyAlignment="1" quotePrefix="1">
      <alignment horizontal="center" vertical="center"/>
    </xf>
    <xf numFmtId="175" fontId="43" fillId="0" borderId="23" xfId="0" applyNumberFormat="1" applyFont="1" applyBorder="1" applyAlignment="1" quotePrefix="1">
      <alignment horizontal="center" vertical="center"/>
    </xf>
    <xf numFmtId="0" fontId="43" fillId="0" borderId="22" xfId="0" applyFont="1" applyBorder="1" applyAlignment="1" quotePrefix="1">
      <alignment horizontal="center" vertical="center"/>
    </xf>
    <xf numFmtId="175" fontId="43" fillId="0" borderId="32" xfId="0" applyNumberFormat="1" applyFont="1" applyBorder="1" applyAlignment="1" quotePrefix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169" fontId="43" fillId="33" borderId="27" xfId="0" applyNumberFormat="1" applyFont="1" applyFill="1" applyBorder="1" applyAlignment="1">
      <alignment horizontal="left" vertical="center"/>
    </xf>
    <xf numFmtId="169" fontId="43" fillId="33" borderId="28" xfId="0" applyNumberFormat="1" applyFont="1" applyFill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169" fontId="43" fillId="33" borderId="29" xfId="0" applyNumberFormat="1" applyFont="1" applyFill="1" applyBorder="1" applyAlignment="1">
      <alignment horizontal="left" vertical="center"/>
    </xf>
    <xf numFmtId="169" fontId="43" fillId="33" borderId="31" xfId="0" applyNumberFormat="1" applyFont="1" applyFill="1" applyBorder="1" applyAlignment="1">
      <alignment vertical="center"/>
    </xf>
    <xf numFmtId="172" fontId="46" fillId="0" borderId="14" xfId="42" applyNumberFormat="1" applyFont="1" applyBorder="1" applyAlignment="1">
      <alignment vertical="center"/>
    </xf>
    <xf numFmtId="178" fontId="46" fillId="0" borderId="33" xfId="42" applyNumberFormat="1" applyFont="1" applyBorder="1" applyAlignment="1">
      <alignment vertical="center"/>
    </xf>
    <xf numFmtId="175" fontId="43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center" wrapText="1"/>
    </xf>
    <xf numFmtId="0" fontId="15" fillId="0" borderId="0" xfId="0" applyFont="1" applyAlignment="1">
      <alignment/>
    </xf>
    <xf numFmtId="169" fontId="43" fillId="33" borderId="12" xfId="0" applyNumberFormat="1" applyFont="1" applyFill="1" applyBorder="1" applyAlignment="1">
      <alignment horizontal="left" vertical="center"/>
    </xf>
    <xf numFmtId="0" fontId="46" fillId="0" borderId="21" xfId="0" applyFont="1" applyBorder="1" applyAlignment="1">
      <alignment vertical="center"/>
    </xf>
    <xf numFmtId="180" fontId="2" fillId="0" borderId="0" xfId="0" applyNumberFormat="1" applyFont="1" applyAlignment="1" quotePrefix="1">
      <alignment horizontal="left" vertical="top"/>
    </xf>
    <xf numFmtId="0" fontId="87" fillId="0" borderId="0" xfId="0" applyFont="1" applyAlignment="1">
      <alignment vertical="center"/>
    </xf>
    <xf numFmtId="0" fontId="46" fillId="0" borderId="31" xfId="0" applyFont="1" applyBorder="1" applyAlignment="1">
      <alignment vertical="center"/>
    </xf>
    <xf numFmtId="0" fontId="16" fillId="34" borderId="16" xfId="58" applyFont="1" applyFill="1" applyBorder="1" applyAlignment="1">
      <alignment vertical="center"/>
      <protection/>
    </xf>
    <xf numFmtId="0" fontId="46" fillId="0" borderId="16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175" fontId="43" fillId="0" borderId="19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172" fontId="46" fillId="0" borderId="36" xfId="42" applyNumberFormat="1" applyFont="1" applyBorder="1" applyAlignment="1">
      <alignment vertical="center"/>
    </xf>
    <xf numFmtId="178" fontId="46" fillId="0" borderId="37" xfId="42" applyNumberFormat="1" applyFont="1" applyBorder="1" applyAlignment="1">
      <alignment vertical="center"/>
    </xf>
    <xf numFmtId="175" fontId="43" fillId="0" borderId="11" xfId="0" applyNumberFormat="1" applyFont="1" applyBorder="1" applyAlignment="1">
      <alignment horizontal="center" vertical="center"/>
    </xf>
    <xf numFmtId="172" fontId="46" fillId="0" borderId="38" xfId="42" applyNumberFormat="1" applyFont="1" applyBorder="1" applyAlignment="1">
      <alignment vertical="center"/>
    </xf>
    <xf numFmtId="178" fontId="46" fillId="0" borderId="39" xfId="42" applyNumberFormat="1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175" fontId="43" fillId="0" borderId="37" xfId="0" applyNumberFormat="1" applyFont="1" applyBorder="1" applyAlignment="1">
      <alignment horizontal="center" vertical="center"/>
    </xf>
    <xf numFmtId="178" fontId="45" fillId="0" borderId="37" xfId="42" applyNumberFormat="1" applyFont="1" applyBorder="1" applyAlignment="1">
      <alignment vertical="center"/>
    </xf>
    <xf numFmtId="169" fontId="43" fillId="0" borderId="17" xfId="0" applyNumberFormat="1" applyFont="1" applyBorder="1" applyAlignment="1">
      <alignment horizontal="left" vertical="center"/>
    </xf>
    <xf numFmtId="0" fontId="43" fillId="0" borderId="40" xfId="0" applyFont="1" applyBorder="1" applyAlignment="1" quotePrefix="1">
      <alignment horizontal="center" vertical="center"/>
    </xf>
    <xf numFmtId="169" fontId="43" fillId="0" borderId="21" xfId="0" applyNumberFormat="1" applyFont="1" applyBorder="1" applyAlignment="1">
      <alignment horizontal="left" vertical="center"/>
    </xf>
    <xf numFmtId="169" fontId="43" fillId="33" borderId="40" xfId="0" applyNumberFormat="1" applyFont="1" applyFill="1" applyBorder="1" applyAlignment="1">
      <alignment horizontal="left" vertical="center"/>
    </xf>
    <xf numFmtId="169" fontId="43" fillId="33" borderId="41" xfId="0" applyNumberFormat="1" applyFont="1" applyFill="1" applyBorder="1" applyAlignment="1">
      <alignment vertical="center"/>
    </xf>
    <xf numFmtId="175" fontId="43" fillId="0" borderId="42" xfId="0" applyNumberFormat="1" applyFont="1" applyBorder="1" applyAlignment="1" quotePrefix="1">
      <alignment horizontal="center" vertical="center"/>
    </xf>
    <xf numFmtId="0" fontId="43" fillId="0" borderId="27" xfId="0" applyFont="1" applyBorder="1" applyAlignment="1" quotePrefix="1">
      <alignment horizontal="center" vertical="center"/>
    </xf>
    <xf numFmtId="175" fontId="88" fillId="33" borderId="20" xfId="0" applyNumberFormat="1" applyFont="1" applyFill="1" applyBorder="1" applyAlignment="1" quotePrefix="1">
      <alignment horizontal="center" vertical="center"/>
    </xf>
    <xf numFmtId="169" fontId="4" fillId="0" borderId="0" xfId="0" applyNumberFormat="1" applyFont="1" applyAlignment="1">
      <alignment/>
    </xf>
    <xf numFmtId="0" fontId="44" fillId="0" borderId="0" xfId="0" applyFont="1" applyAlignment="1" quotePrefix="1">
      <alignment vertical="center"/>
    </xf>
    <xf numFmtId="0" fontId="43" fillId="0" borderId="16" xfId="0" applyFont="1" applyBorder="1" applyAlignment="1" quotePrefix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6" fillId="0" borderId="19" xfId="0" applyFont="1" applyBorder="1" applyAlignment="1">
      <alignment horizontal="right" vertical="center" wrapText="1"/>
    </xf>
    <xf numFmtId="169" fontId="46" fillId="33" borderId="16" xfId="0" applyNumberFormat="1" applyFont="1" applyFill="1" applyBorder="1" applyAlignment="1">
      <alignment horizontal="left" vertical="center"/>
    </xf>
    <xf numFmtId="169" fontId="46" fillId="33" borderId="19" xfId="0" applyNumberFormat="1" applyFont="1" applyFill="1" applyBorder="1" applyAlignment="1">
      <alignment vertical="center"/>
    </xf>
    <xf numFmtId="175" fontId="43" fillId="0" borderId="43" xfId="0" applyNumberFormat="1" applyFont="1" applyBorder="1" applyAlignment="1" quotePrefix="1">
      <alignment horizontal="center" vertical="center"/>
    </xf>
    <xf numFmtId="0" fontId="43" fillId="0" borderId="29" xfId="0" applyFont="1" applyBorder="1" applyAlignment="1" quotePrefix="1">
      <alignment horizontal="center" vertical="center"/>
    </xf>
    <xf numFmtId="0" fontId="43" fillId="0" borderId="44" xfId="0" applyFont="1" applyBorder="1" applyAlignment="1">
      <alignment horizontal="left" vertical="center" wrapText="1"/>
    </xf>
    <xf numFmtId="175" fontId="43" fillId="0" borderId="45" xfId="0" applyNumberFormat="1" applyFont="1" applyBorder="1" applyAlignment="1" quotePrefix="1">
      <alignment horizontal="center" vertical="center"/>
    </xf>
    <xf numFmtId="173" fontId="0" fillId="0" borderId="0" xfId="42" applyNumberFormat="1" applyFont="1" applyAlignment="1">
      <alignment/>
    </xf>
    <xf numFmtId="0" fontId="0" fillId="35" borderId="0" xfId="0" applyFill="1" applyAlignment="1">
      <alignment/>
    </xf>
    <xf numFmtId="173" fontId="0" fillId="36" borderId="0" xfId="42" applyNumberFormat="1" applyFont="1" applyFill="1" applyAlignment="1">
      <alignment/>
    </xf>
    <xf numFmtId="169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0" fillId="0" borderId="0" xfId="65" applyFont="1" applyAlignment="1">
      <alignment horizontal="right" vertical="center"/>
      <protection/>
    </xf>
    <xf numFmtId="173" fontId="0" fillId="0" borderId="0" xfId="42" applyNumberFormat="1" applyFont="1" applyAlignment="1">
      <alignment/>
    </xf>
    <xf numFmtId="173" fontId="0" fillId="37" borderId="0" xfId="42" applyNumberFormat="1" applyFont="1" applyFill="1" applyAlignment="1">
      <alignment/>
    </xf>
    <xf numFmtId="173" fontId="0" fillId="0" borderId="0" xfId="42" applyNumberFormat="1" applyFont="1" applyAlignment="1" quotePrefix="1">
      <alignment/>
    </xf>
    <xf numFmtId="3" fontId="0" fillId="0" borderId="0" xfId="0" applyNumberFormat="1" applyFont="1" applyAlignment="1" quotePrefix="1">
      <alignment horizontal="left" vertical="center"/>
    </xf>
    <xf numFmtId="0" fontId="11" fillId="0" borderId="0" xfId="0" applyFont="1" applyAlignment="1">
      <alignment horizontal="center" vertical="center"/>
    </xf>
    <xf numFmtId="173" fontId="0" fillId="0" borderId="0" xfId="46" applyNumberFormat="1" applyFont="1" applyAlignment="1">
      <alignment/>
    </xf>
    <xf numFmtId="0" fontId="89" fillId="38" borderId="0" xfId="0" applyFont="1" applyFill="1" applyAlignment="1">
      <alignment vertical="center"/>
    </xf>
    <xf numFmtId="173" fontId="89" fillId="36" borderId="0" xfId="46" applyNumberFormat="1" applyFont="1" applyFill="1" applyAlignment="1" applyProtection="1">
      <alignment vertical="center"/>
      <protection locked="0"/>
    </xf>
    <xf numFmtId="173" fontId="60" fillId="0" borderId="0" xfId="46" applyNumberFormat="1" applyFont="1" applyAlignment="1">
      <alignment/>
    </xf>
    <xf numFmtId="173" fontId="64" fillId="39" borderId="46" xfId="46" applyNumberFormat="1" applyFont="1" applyFill="1" applyBorder="1" applyAlignment="1">
      <alignment horizontal="right"/>
    </xf>
    <xf numFmtId="173" fontId="64" fillId="39" borderId="47" xfId="46" applyNumberFormat="1" applyFont="1" applyFill="1" applyBorder="1" applyAlignment="1">
      <alignment horizontal="right"/>
    </xf>
    <xf numFmtId="173" fontId="64" fillId="39" borderId="47" xfId="46" applyNumberFormat="1" applyFont="1" applyFill="1" applyBorder="1" applyAlignment="1">
      <alignment horizontal="right" wrapText="1"/>
    </xf>
    <xf numFmtId="173" fontId="64" fillId="39" borderId="48" xfId="46" applyNumberFormat="1" applyFont="1" applyFill="1" applyBorder="1" applyAlignment="1">
      <alignment horizontal="right" wrapText="1"/>
    </xf>
    <xf numFmtId="173" fontId="90" fillId="40" borderId="49" xfId="46" applyNumberFormat="1" applyFont="1" applyFill="1" applyBorder="1" applyAlignment="1">
      <alignment/>
    </xf>
    <xf numFmtId="173" fontId="91" fillId="40" borderId="50" xfId="46" applyNumberFormat="1" applyFont="1" applyFill="1" applyBorder="1" applyAlignment="1">
      <alignment/>
    </xf>
    <xf numFmtId="173" fontId="91" fillId="40" borderId="51" xfId="46" applyNumberFormat="1" applyFont="1" applyFill="1" applyBorder="1" applyAlignment="1">
      <alignment/>
    </xf>
    <xf numFmtId="173" fontId="90" fillId="41" borderId="52" xfId="46" applyNumberFormat="1" applyFont="1" applyFill="1" applyBorder="1" applyAlignment="1">
      <alignment/>
    </xf>
    <xf numFmtId="173" fontId="91" fillId="41" borderId="53" xfId="46" applyNumberFormat="1" applyFont="1" applyFill="1" applyBorder="1" applyAlignment="1">
      <alignment/>
    </xf>
    <xf numFmtId="173" fontId="91" fillId="41" borderId="54" xfId="46" applyNumberFormat="1" applyFont="1" applyFill="1" applyBorder="1" applyAlignment="1">
      <alignment/>
    </xf>
    <xf numFmtId="173" fontId="52" fillId="36" borderId="55" xfId="46" applyNumberFormat="1" applyFont="1" applyFill="1" applyBorder="1" applyAlignment="1">
      <alignment/>
    </xf>
    <xf numFmtId="173" fontId="52" fillId="36" borderId="56" xfId="46" applyNumberFormat="1" applyFont="1" applyFill="1" applyBorder="1" applyAlignment="1">
      <alignment/>
    </xf>
    <xf numFmtId="173" fontId="52" fillId="36" borderId="57" xfId="46" applyNumberFormat="1" applyFont="1" applyFill="1" applyBorder="1" applyAlignment="1">
      <alignment/>
    </xf>
    <xf numFmtId="173" fontId="92" fillId="0" borderId="58" xfId="46" applyNumberFormat="1" applyFont="1" applyBorder="1" applyAlignment="1">
      <alignment/>
    </xf>
    <xf numFmtId="173" fontId="0" fillId="0" borderId="58" xfId="46" applyNumberFormat="1" applyFont="1" applyBorder="1" applyAlignment="1">
      <alignment/>
    </xf>
    <xf numFmtId="173" fontId="92" fillId="0" borderId="59" xfId="46" applyNumberFormat="1" applyFont="1" applyBorder="1" applyAlignment="1">
      <alignment/>
    </xf>
    <xf numFmtId="173" fontId="0" fillId="0" borderId="59" xfId="46" applyNumberFormat="1" applyFont="1" applyBorder="1" applyAlignment="1">
      <alignment/>
    </xf>
    <xf numFmtId="173" fontId="92" fillId="2" borderId="59" xfId="46" applyNumberFormat="1" applyFont="1" applyFill="1" applyBorder="1" applyAlignment="1">
      <alignment horizontal="left" vertical="top"/>
    </xf>
    <xf numFmtId="173" fontId="0" fillId="2" borderId="59" xfId="46" applyNumberFormat="1" applyFont="1" applyFill="1" applyBorder="1" applyAlignment="1">
      <alignment horizontal="right" vertical="top" wrapText="1"/>
    </xf>
    <xf numFmtId="173" fontId="92" fillId="8" borderId="59" xfId="46" applyNumberFormat="1" applyFont="1" applyFill="1" applyBorder="1" applyAlignment="1">
      <alignment horizontal="left" vertical="top"/>
    </xf>
    <xf numFmtId="173" fontId="0" fillId="8" borderId="59" xfId="46" applyNumberFormat="1" applyFont="1" applyFill="1" applyBorder="1" applyAlignment="1">
      <alignment horizontal="right" vertical="top" wrapText="1"/>
    </xf>
    <xf numFmtId="0" fontId="92" fillId="0" borderId="0" xfId="0" applyFont="1" applyAlignment="1">
      <alignment horizontal="right"/>
    </xf>
    <xf numFmtId="173" fontId="92" fillId="0" borderId="0" xfId="46" applyNumberFormat="1" applyFont="1" applyAlignment="1">
      <alignment/>
    </xf>
    <xf numFmtId="0" fontId="93" fillId="0" borderId="0" xfId="0" applyFont="1" applyAlignment="1">
      <alignment vertical="center"/>
    </xf>
    <xf numFmtId="0" fontId="63" fillId="27" borderId="1" xfId="40" applyAlignment="1">
      <alignment/>
    </xf>
    <xf numFmtId="175" fontId="0" fillId="0" borderId="11" xfId="0" applyNumberFormat="1" applyFont="1" applyBorder="1" applyAlignment="1">
      <alignment horizontal="center" vertical="center" wrapText="1"/>
    </xf>
    <xf numFmtId="169" fontId="0" fillId="0" borderId="17" xfId="0" applyNumberFormat="1" applyFont="1" applyBorder="1" applyAlignment="1">
      <alignment horizontal="left" vertical="center"/>
    </xf>
    <xf numFmtId="169" fontId="0" fillId="0" borderId="12" xfId="0" applyNumberFormat="1" applyFont="1" applyBorder="1" applyAlignment="1">
      <alignment horizontal="left" vertical="center"/>
    </xf>
    <xf numFmtId="169" fontId="0" fillId="0" borderId="18" xfId="0" applyNumberFormat="1" applyFont="1" applyBorder="1" applyAlignment="1">
      <alignment horizontal="left" vertical="center"/>
    </xf>
    <xf numFmtId="169" fontId="2" fillId="0" borderId="0" xfId="0" applyNumberFormat="1" applyFont="1" applyAlignment="1" quotePrefix="1">
      <alignment vertical="top"/>
    </xf>
    <xf numFmtId="0" fontId="2" fillId="0" borderId="0" xfId="0" applyFont="1" applyAlignment="1" applyProtection="1">
      <alignment/>
      <protection locked="0"/>
    </xf>
    <xf numFmtId="175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 quotePrefix="1">
      <alignment vertical="center"/>
      <protection locked="0"/>
    </xf>
    <xf numFmtId="0" fontId="94" fillId="42" borderId="0" xfId="0" applyFont="1" applyFill="1" applyAlignment="1">
      <alignment horizontal="center"/>
    </xf>
    <xf numFmtId="0" fontId="95" fillId="43" borderId="0" xfId="0" applyFont="1" applyFill="1" applyAlignment="1">
      <alignment horizontal="left" vertical="center"/>
    </xf>
    <xf numFmtId="0" fontId="61" fillId="44" borderId="0" xfId="46" applyNumberFormat="1" applyFont="1" applyFill="1" applyAlignment="1">
      <alignment horizontal="left" vertical="center" wrapText="1"/>
    </xf>
    <xf numFmtId="169" fontId="0" fillId="0" borderId="17" xfId="0" applyNumberFormat="1" applyFont="1" applyBorder="1" applyAlignment="1">
      <alignment horizontal="left" vertical="center"/>
    </xf>
    <xf numFmtId="169" fontId="0" fillId="0" borderId="12" xfId="0" applyNumberFormat="1" applyFont="1" applyBorder="1" applyAlignment="1">
      <alignment horizontal="left" vertical="center"/>
    </xf>
    <xf numFmtId="169" fontId="0" fillId="0" borderId="18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3" fontId="0" fillId="0" borderId="21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 horizontal="center" vertical="center"/>
    </xf>
    <xf numFmtId="0" fontId="17" fillId="33" borderId="60" xfId="58" applyFont="1" applyFill="1" applyBorder="1" applyAlignment="1">
      <alignment horizontal="center" vertical="center"/>
      <protection/>
    </xf>
    <xf numFmtId="0" fontId="17" fillId="33" borderId="61" xfId="58" applyFont="1" applyFill="1" applyBorder="1" applyAlignment="1">
      <alignment horizontal="center" vertical="center"/>
      <protection/>
    </xf>
    <xf numFmtId="0" fontId="17" fillId="33" borderId="62" xfId="58" applyFont="1" applyFill="1" applyBorder="1" applyAlignment="1">
      <alignment horizontal="center" vertical="center"/>
      <protection/>
    </xf>
    <xf numFmtId="0" fontId="18" fillId="36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169" fontId="0" fillId="33" borderId="17" xfId="0" applyNumberFormat="1" applyFont="1" applyFill="1" applyBorder="1" applyAlignment="1">
      <alignment horizontal="center" vertical="center"/>
    </xf>
    <xf numFmtId="169" fontId="0" fillId="33" borderId="18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69" fontId="0" fillId="0" borderId="17" xfId="0" applyNumberFormat="1" applyFont="1" applyBorder="1" applyAlignment="1">
      <alignment horizontal="left" vertical="center" wrapText="1"/>
    </xf>
    <xf numFmtId="169" fontId="0" fillId="0" borderId="12" xfId="0" applyNumberFormat="1" applyFont="1" applyBorder="1" applyAlignment="1">
      <alignment horizontal="left" vertical="center" wrapText="1"/>
    </xf>
    <xf numFmtId="169" fontId="0" fillId="0" borderId="18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justify" vertical="top" wrapText="1"/>
    </xf>
    <xf numFmtId="0" fontId="15" fillId="0" borderId="0" xfId="0" applyFont="1" applyAlignment="1">
      <alignment horizontal="left"/>
    </xf>
    <xf numFmtId="0" fontId="78" fillId="0" borderId="0" xfId="0" applyFont="1" applyAlignment="1">
      <alignment horizontal="left" vertical="center"/>
    </xf>
    <xf numFmtId="174" fontId="0" fillId="0" borderId="0" xfId="0" applyNumberFormat="1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45" borderId="64" xfId="0" applyFont="1" applyFill="1" applyBorder="1" applyAlignment="1" quotePrefix="1">
      <alignment horizontal="left" vertical="center" wrapText="1"/>
    </xf>
    <xf numFmtId="0" fontId="7" fillId="45" borderId="64" xfId="0" applyFont="1" applyFill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174" fontId="4" fillId="0" borderId="14" xfId="0" applyNumberFormat="1" applyFont="1" applyBorder="1" applyAlignment="1">
      <alignment horizontal="center" vertical="center"/>
    </xf>
    <xf numFmtId="174" fontId="4" fillId="0" borderId="3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center" vertical="top"/>
    </xf>
    <xf numFmtId="0" fontId="4" fillId="0" borderId="0" xfId="0" applyFont="1" applyAlignment="1">
      <alignment horizontal="left"/>
    </xf>
    <xf numFmtId="0" fontId="4" fillId="0" borderId="3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74" fontId="4" fillId="0" borderId="36" xfId="0" applyNumberFormat="1" applyFont="1" applyBorder="1" applyAlignment="1">
      <alignment horizontal="center" vertical="center"/>
    </xf>
    <xf numFmtId="174" fontId="4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/>
    </xf>
    <xf numFmtId="173" fontId="84" fillId="0" borderId="0" xfId="0" applyNumberFormat="1" applyFont="1" applyAlignment="1">
      <alignment horizontal="center" vertical="center"/>
    </xf>
    <xf numFmtId="169" fontId="43" fillId="0" borderId="17" xfId="0" applyNumberFormat="1" applyFont="1" applyBorder="1" applyAlignment="1">
      <alignment horizontal="left" vertical="center"/>
    </xf>
    <xf numFmtId="169" fontId="43" fillId="0" borderId="12" xfId="0" applyNumberFormat="1" applyFont="1" applyBorder="1" applyAlignment="1">
      <alignment horizontal="left" vertical="center"/>
    </xf>
    <xf numFmtId="169" fontId="43" fillId="0" borderId="18" xfId="0" applyNumberFormat="1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169" fontId="43" fillId="33" borderId="17" xfId="0" applyNumberFormat="1" applyFont="1" applyFill="1" applyBorder="1" applyAlignment="1">
      <alignment horizontal="center" vertical="center"/>
    </xf>
    <xf numFmtId="169" fontId="43" fillId="33" borderId="18" xfId="0" applyNumberFormat="1" applyFont="1" applyFill="1" applyBorder="1" applyAlignment="1">
      <alignment horizontal="center" vertical="center"/>
    </xf>
    <xf numFmtId="0" fontId="43" fillId="0" borderId="66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67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46" fillId="0" borderId="33" xfId="0" applyFont="1" applyBorder="1" applyAlignment="1">
      <alignment horizontal="right" vertical="center"/>
    </xf>
    <xf numFmtId="0" fontId="96" fillId="0" borderId="60" xfId="58" applyFont="1" applyBorder="1" applyAlignment="1">
      <alignment horizontal="center" vertical="center"/>
      <protection/>
    </xf>
    <xf numFmtId="0" fontId="96" fillId="0" borderId="61" xfId="58" applyFont="1" applyBorder="1" applyAlignment="1">
      <alignment horizontal="center" vertical="center"/>
      <protection/>
    </xf>
    <xf numFmtId="0" fontId="96" fillId="0" borderId="62" xfId="58" applyFont="1" applyBorder="1" applyAlignment="1">
      <alignment horizontal="center" vertical="center"/>
      <protection/>
    </xf>
    <xf numFmtId="0" fontId="97" fillId="0" borderId="0" xfId="0" applyFont="1" applyAlignment="1">
      <alignment horizontal="center" vertical="center"/>
    </xf>
    <xf numFmtId="0" fontId="46" fillId="0" borderId="36" xfId="0" applyFont="1" applyBorder="1" applyAlignment="1">
      <alignment horizontal="left" vertical="center"/>
    </xf>
    <xf numFmtId="0" fontId="46" fillId="0" borderId="65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6" xfId="0" applyFont="1" applyBorder="1" applyAlignment="1">
      <alignment horizontal="right" vertical="center"/>
    </xf>
    <xf numFmtId="0" fontId="46" fillId="0" borderId="65" xfId="0" applyFont="1" applyBorder="1" applyAlignment="1">
      <alignment horizontal="right" vertical="center"/>
    </xf>
    <xf numFmtId="0" fontId="46" fillId="0" borderId="37" xfId="0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0" fillId="36" borderId="0" xfId="0" applyFont="1" applyFill="1" applyAlignment="1" applyProtection="1">
      <alignment vertical="center"/>
      <protection locked="0"/>
    </xf>
    <xf numFmtId="0" fontId="0" fillId="36" borderId="66" xfId="0" applyFont="1" applyFill="1" applyBorder="1" applyAlignment="1" applyProtection="1">
      <alignment horizontal="left" vertical="center" wrapText="1"/>
      <protection locked="0"/>
    </xf>
    <xf numFmtId="0" fontId="0" fillId="36" borderId="35" xfId="0" applyFont="1" applyFill="1" applyBorder="1" applyAlignment="1" applyProtection="1">
      <alignment horizontal="left" vertical="center" wrapText="1"/>
      <protection locked="0"/>
    </xf>
    <xf numFmtId="0" fontId="0" fillId="36" borderId="67" xfId="0" applyFont="1" applyFill="1" applyBorder="1" applyAlignment="1" applyProtection="1">
      <alignment horizontal="left" vertical="center" wrapText="1"/>
      <protection locked="0"/>
    </xf>
    <xf numFmtId="0" fontId="11" fillId="36" borderId="0" xfId="0" applyFont="1" applyFill="1" applyAlignment="1" applyProtection="1">
      <alignment vertical="center"/>
      <protection locked="0"/>
    </xf>
    <xf numFmtId="0" fontId="0" fillId="36" borderId="0" xfId="0" applyFont="1" applyFill="1" applyAlignment="1">
      <alignment vertical="center"/>
    </xf>
    <xf numFmtId="169" fontId="0" fillId="36" borderId="0" xfId="0" applyNumberFormat="1" applyFont="1" applyFill="1" applyAlignment="1" applyProtection="1" quotePrefix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 vertical="center"/>
      <protection locked="0"/>
    </xf>
    <xf numFmtId="175" fontId="2" fillId="36" borderId="0" xfId="0" applyNumberFormat="1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 horizontal="left"/>
    </xf>
    <xf numFmtId="0" fontId="2" fillId="36" borderId="0" xfId="0" applyFont="1" applyFill="1" applyAlignment="1" applyProtection="1">
      <alignment horizontal="left" vertical="top" wrapText="1"/>
      <protection locked="0"/>
    </xf>
    <xf numFmtId="0" fontId="15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169" fontId="2" fillId="36" borderId="0" xfId="0" applyNumberFormat="1" applyFont="1" applyFill="1" applyAlignment="1" applyProtection="1">
      <alignment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9" fillId="36" borderId="12" xfId="0" applyFont="1" applyFill="1" applyBorder="1" applyAlignment="1" applyProtection="1">
      <alignment vertical="center"/>
      <protection/>
    </xf>
    <xf numFmtId="0" fontId="9" fillId="36" borderId="12" xfId="0" applyFont="1" applyFill="1" applyBorder="1" applyAlignment="1">
      <alignment vertical="center"/>
    </xf>
    <xf numFmtId="175" fontId="0" fillId="36" borderId="12" xfId="0" applyNumberFormat="1" applyFont="1" applyFill="1" applyBorder="1" applyAlignment="1" applyProtection="1">
      <alignment horizontal="left" vertical="center"/>
      <protection/>
    </xf>
    <xf numFmtId="0" fontId="9" fillId="36" borderId="12" xfId="0" applyFont="1" applyFill="1" applyBorder="1" applyAlignment="1" quotePrefix="1">
      <alignment vertical="center"/>
    </xf>
    <xf numFmtId="0" fontId="9" fillId="36" borderId="12" xfId="0" applyFont="1" applyFill="1" applyBorder="1" applyAlignment="1" applyProtection="1">
      <alignment vertical="center"/>
      <protection locked="0"/>
    </xf>
    <xf numFmtId="0" fontId="9" fillId="36" borderId="12" xfId="0" applyFont="1" applyFill="1" applyBorder="1" applyAlignment="1" applyProtection="1">
      <alignment horizontal="center" vertical="center"/>
      <protection locked="0"/>
    </xf>
    <xf numFmtId="0" fontId="9" fillId="36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 quotePrefix="1">
      <alignment horizontal="left" vertical="center"/>
    </xf>
    <xf numFmtId="175" fontId="0" fillId="36" borderId="12" xfId="0" applyNumberFormat="1" applyFont="1" applyFill="1" applyBorder="1" applyAlignment="1" applyProtection="1" quotePrefix="1">
      <alignment horizontal="left" vertical="center" wrapText="1"/>
      <protection/>
    </xf>
    <xf numFmtId="0" fontId="11" fillId="36" borderId="0" xfId="0" applyFont="1" applyFill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169" fontId="0" fillId="36" borderId="0" xfId="0" applyNumberFormat="1" applyFont="1" applyFill="1" applyAlignment="1" applyProtection="1">
      <alignment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2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128" xfId="59"/>
    <cellStyle name="Normal 2 2 2" xfId="60"/>
    <cellStyle name="Normal 3" xfId="61"/>
    <cellStyle name="Normal 3 3" xfId="62"/>
    <cellStyle name="Normal 3 3 2" xfId="63"/>
    <cellStyle name="Normal 4" xfId="64"/>
    <cellStyle name="Normal 77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419100</xdr:colOff>
      <xdr:row>4</xdr:row>
      <xdr:rowOff>85725</xdr:rowOff>
    </xdr:to>
    <xdr:pic>
      <xdr:nvPicPr>
        <xdr:cNvPr id="1" name="Picture 3" descr="Logo U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3</xdr:col>
      <xdr:colOff>104775</xdr:colOff>
      <xdr:row>5</xdr:row>
      <xdr:rowOff>28575</xdr:rowOff>
    </xdr:to>
    <xdr:pic>
      <xdr:nvPicPr>
        <xdr:cNvPr id="1" name="Picture 2" descr="Logo U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PP%20DAN%20BKU%20FSY%20BOPTN%20DAN%20PNBP%20TAHUN%202020%20(Kacong)\terbilang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3"/>
      <sheetName val="Sheet2"/>
      <sheetName val="Sheet1"/>
      <sheetName val="terbilang"/>
    </sheetNames>
    <definedNames>
      <definedName name="terbilang"/>
    </definedNames>
  </externalBook>
</externalLink>
</file>

<file path=xl/tables/table1.xml><?xml version="1.0" encoding="utf-8"?>
<table xmlns="http://schemas.openxmlformats.org/spreadsheetml/2006/main" id="2" name="tblTerbilang" displayName="tblTerbilang" ref="B24:C44" comment="" totalsRowShown="0">
  <autoFilter ref="B24:C44"/>
  <tableColumns count="2">
    <tableColumn id="1" name="Angka        "/>
    <tableColumn id="2" name="Terbilan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blTerbilang4" displayName="tblTerbilang4" ref="B24:C44" comment="" totalsRowShown="0">
  <autoFilter ref="B24:C44"/>
  <tableColumns count="2">
    <tableColumn id="1" name="Angka        "/>
    <tableColumn id="2" name="Terbila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F44"/>
  <sheetViews>
    <sheetView zoomScalePageLayoutView="0" workbookViewId="0" topLeftCell="A1">
      <selection activeCell="A1" sqref="A1:IV16384"/>
    </sheetView>
  </sheetViews>
  <sheetFormatPr defaultColWidth="8.8515625" defaultRowHeight="15" customHeight="1" zeroHeight="1"/>
  <cols>
    <col min="1" max="1" width="8.8515625" style="0" customWidth="1"/>
    <col min="2" max="2" width="24.00390625" style="0" bestFit="1" customWidth="1"/>
    <col min="3" max="6" width="24.140625" style="187" customWidth="1"/>
  </cols>
  <sheetData>
    <row r="1" spans="2:6" ht="27.75">
      <c r="B1" s="224" t="s">
        <v>152</v>
      </c>
      <c r="C1" s="224"/>
      <c r="D1" s="224"/>
      <c r="E1" s="224"/>
      <c r="F1" s="224"/>
    </row>
    <row r="2" ht="12.75"/>
    <row r="3" spans="2:6" ht="19.5">
      <c r="B3" s="188" t="s">
        <v>153</v>
      </c>
      <c r="C3" s="189">
        <f>'rincian biaya'!I27</f>
        <v>360000</v>
      </c>
      <c r="D3" s="190"/>
      <c r="E3" s="190"/>
      <c r="F3" s="190"/>
    </row>
    <row r="4" spans="2:6" ht="12.75">
      <c r="B4" s="225" t="s">
        <v>154</v>
      </c>
      <c r="C4" s="226" t="str">
        <f>TRIM(C17&amp;" "&amp;D17&amp;" "&amp;E17&amp;" "&amp;F17)</f>
        <v>tiga ratus enam puluh ribu</v>
      </c>
      <c r="D4" s="226"/>
      <c r="E4" s="226"/>
      <c r="F4" s="226"/>
    </row>
    <row r="5" spans="2:6" ht="12.75">
      <c r="B5" s="225"/>
      <c r="C5" s="226"/>
      <c r="D5" s="226"/>
      <c r="E5" s="226"/>
      <c r="F5" s="226"/>
    </row>
    <row r="6" spans="2:6" ht="12.75">
      <c r="B6" s="225"/>
      <c r="C6" s="226"/>
      <c r="D6" s="226"/>
      <c r="E6" s="226"/>
      <c r="F6" s="226"/>
    </row>
    <row r="7" ht="12.75"/>
    <row r="8" ht="13.5" thickBot="1"/>
    <row r="9" spans="2:6" ht="33" thickBot="1" thickTop="1">
      <c r="B9" s="191" t="s">
        <v>4</v>
      </c>
      <c r="C9" s="192" t="s">
        <v>155</v>
      </c>
      <c r="D9" s="192" t="s">
        <v>156</v>
      </c>
      <c r="E9" s="193" t="s">
        <v>157</v>
      </c>
      <c r="F9" s="194" t="s">
        <v>158</v>
      </c>
    </row>
    <row r="10" spans="2:6" ht="16.5" thickBot="1" thickTop="1">
      <c r="B10" s="195" t="s">
        <v>159</v>
      </c>
      <c r="C10" s="196">
        <v>1</v>
      </c>
      <c r="D10" s="196">
        <v>4</v>
      </c>
      <c r="E10" s="196">
        <v>7</v>
      </c>
      <c r="F10" s="197">
        <v>10</v>
      </c>
    </row>
    <row r="11" spans="2:6" ht="16.5" thickBot="1" thickTop="1">
      <c r="B11" s="198" t="s">
        <v>160</v>
      </c>
      <c r="C11" s="199">
        <v>3</v>
      </c>
      <c r="D11" s="199">
        <v>3</v>
      </c>
      <c r="E11" s="199">
        <v>3</v>
      </c>
      <c r="F11" s="200">
        <v>3</v>
      </c>
    </row>
    <row r="12" spans="2:6" ht="16.5" thickBot="1" thickTop="1">
      <c r="B12" s="201" t="s">
        <v>161</v>
      </c>
      <c r="C12" s="202">
        <f>--MID(TEXT(TRUNC(N($C$3),0),REPT(0,12)),C10,C11)</f>
        <v>0</v>
      </c>
      <c r="D12" s="202">
        <f>--MID(TEXT(TRUNC(N($C$3),0),REPT(0,12)),D10,D11)</f>
        <v>0</v>
      </c>
      <c r="E12" s="202">
        <f>--MID(TEXT(TRUNC(N($C$3),0),REPT(0,12)),E10,E11)</f>
        <v>360</v>
      </c>
      <c r="F12" s="203">
        <f>--MID(TEXT(TRUNC(N($C$3),0),REPT(0,12)),F10,F11)</f>
        <v>0</v>
      </c>
    </row>
    <row r="13" spans="2:6" ht="15.75" thickTop="1">
      <c r="B13" s="204" t="s">
        <v>162</v>
      </c>
      <c r="C13" s="205">
        <f>N("Ambil angka Milyar")+--MID(TEXT(N(C$12),REPT(0,3)),1,1)</f>
        <v>0</v>
      </c>
      <c r="D13" s="205">
        <f>--MID(TEXT(N(D$12),REPT(0,3)),1,1)</f>
        <v>0</v>
      </c>
      <c r="E13" s="205">
        <f>--MID(TEXT(N(E$12),REPT(0,3)),1,1)</f>
        <v>3</v>
      </c>
      <c r="F13" s="205">
        <f>--MID(TEXT(N(F$12),REPT(0,3)),1,1)</f>
        <v>0</v>
      </c>
    </row>
    <row r="14" spans="2:6" ht="15">
      <c r="B14" s="206" t="s">
        <v>163</v>
      </c>
      <c r="C14" s="207">
        <f>N("Bila digit pertama angka puluhan &gt; 1 MAKA hasilkan 1 digit angka depannya BILA TIDAK hasilkan Nol")+IF(--MID(TEXT(N(C$12),REPT(0,3)),2,1)&gt;1,--MID(TEXT(N(C$12),REPT(0,3)),2,1),0)</f>
        <v>0</v>
      </c>
      <c r="D14" s="207">
        <f>N("Bila digit pertama angka puluhan &gt; 1 MAKA hasilkan 1 digit angka depannya BILA TIDAK hasilkan Nol")+IF(--MID(TEXT(N(D$12),REPT(0,3)),2,1)&gt;1,--MID(TEXT(N(D$12),REPT(0,3)),2,1),0)</f>
        <v>0</v>
      </c>
      <c r="E14" s="207">
        <f>N("Bila digit pertama angka puluhan &gt; 1 MAKA hasilkan 1 digit angka depannya BILA TIDAK hasilkan Nol")+IF(--MID(TEXT(N(E$12),REPT(0,3)),2,1)&gt;1,--MID(TEXT(N(E$12),REPT(0,3)),2,1),0)</f>
        <v>6</v>
      </c>
      <c r="F14" s="207">
        <f>N("Bila digit pertama angka puluhan &gt; 1 MAKA hasilkan 1 digit angka depannya BILA TIDAK hasilkan Nol")+IF(--MID(TEXT(N(F$12),REPT(0,3)),2,1)&gt;1,--MID(TEXT(N(F$12),REPT(0,3)),2,1),0)</f>
        <v>0</v>
      </c>
    </row>
    <row r="15" spans="2:6" ht="15">
      <c r="B15" s="206" t="s">
        <v>164</v>
      </c>
      <c r="C15" s="207">
        <f>N("Bila 2 digit terakhir &gt; 19 MAKA hasilkan 1 digit terakhir BILA TIDAK hasilkan 2 digit terakhir")+IF(--MID(TEXT(N(C$12),REPT(0,3)),2,2)&gt;19,--MID(TEXT(N(C$12),REPT(0,3)),3,1),--MID(TEXT(N(C$12),REPT(0,3)),2,2))</f>
        <v>0</v>
      </c>
      <c r="D15" s="207">
        <f>N("Bila 2 digit terakhir &gt; 19 MAKA hasilkan 1 digit terakhir BILA TIDAK hasilkan 2 digit terakhir")+IF(--MID(TEXT(N(D$12),REPT(0,3)),2,2)&gt;19,--MID(TEXT(N(D$12),REPT(0,3)),3,1),--MID(TEXT(N(D$12),REPT(0,3)),2,2))</f>
        <v>0</v>
      </c>
      <c r="E15" s="207">
        <f>N("Bila 2 digit terakhir &gt; 19 MAKA hasilkan 1 digit terakhir BILA TIDAK hasilkan 2 digit terakhir")+IF(--MID(TEXT(N(E$12),REPT(0,3)),2,2)&gt;19,--MID(TEXT(N(E$12),REPT(0,3)),3,1),--MID(TEXT(N(E$12),REPT(0,3)),2,2))</f>
        <v>0</v>
      </c>
      <c r="F15" s="207">
        <f>N("Bila 2 digit terakhir &gt; 19 MAKA hasilkan 1 digit terakhir BILA TIDAK hasilkan 2 digit terakhir")+IF(--MID(TEXT(N(F$12),REPT(0,3)),2,2)&gt;19,--MID(TEXT(N(F$12),REPT(0,3)),3,1),--MID(TEXT(N(F$12),REPT(0,3)),2,2))</f>
        <v>0</v>
      </c>
    </row>
    <row r="16" spans="2:6" ht="25.5">
      <c r="B16" s="208" t="s">
        <v>165</v>
      </c>
      <c r="C16" s="209" t="str">
        <f>IF(C13=0," ",VLOOKUP(C13,Sheet2!$B$25:$C$44,2,0)&amp;" ratus ")&amp;IF(C14=0," ",VLOOKUP(C14,Sheet2!$B$25:$C$44,2,0)&amp;" puluh ")&amp;IF(C15=0," ",VLOOKUP(C15,Sheet2!$B$25:$C$44,2,0))&amp;IF(SUM(C13:C15)=0," "," milyar ")</f>
        <v>    </v>
      </c>
      <c r="D16" s="209" t="str">
        <f>IF(D13=0," ",VLOOKUP(D13,Sheet2!$B$25:$C$44,2,0)&amp;" ratus ")&amp;IF(D14=0," ",VLOOKUP(D14,Sheet2!$B$25:$C$44,2,0)&amp;" puluh ")&amp;IF(D15=0," ",VLOOKUP(D15,Sheet2!$B$25:$C$44,2,0))&amp;IF(SUM(D13:D15)=0," "," juta ")</f>
        <v>    </v>
      </c>
      <c r="E16" s="209" t="str">
        <f>IF(E13=0," ",VLOOKUP(E13,Sheet2!$B$25:$C$44,2,0)&amp;" ratus ")&amp;IF(E14=0," ",VLOOKUP(E14,Sheet2!$B$25:$C$44,2,0)&amp;" puluh ")&amp;IF(E15=0," ",VLOOKUP(E15,Sheet2!$B$25:$C$44,2,0))&amp;IF(SUM(E13:E15)=0," "," ribu ")</f>
        <v>tiga ratus enam puluh   ribu </v>
      </c>
      <c r="F16" s="209" t="str">
        <f>IF(F13=0," ",VLOOKUP(F13,Sheet2!$B$25:$C$44,2,0)&amp;" ratus ")&amp;IF(F14=0," ",VLOOKUP(F14,Sheet2!$B$25:$C$44,2,0)&amp;" puluh ")&amp;IF(F15=0," ",VLOOKUP(F15,Sheet2!$B$25:$C$44,2,0)&amp;" ")</f>
        <v>   </v>
      </c>
    </row>
    <row r="17" spans="2:6" ht="15">
      <c r="B17" s="210" t="s">
        <v>166</v>
      </c>
      <c r="C17" s="211">
        <f>TRIM(SUBSTITUTE(SUBSTITUTE(IF(C12=1,SUBSTITUTE(TRIM(C16),"satu ribu"," seribu "),TRIM(C16)),"satu ratus"," seratus "),"satu puluh"," sepuluh "))</f>
      </c>
      <c r="D17" s="211">
        <f>TRIM(SUBSTITUTE(SUBSTITUTE(IF(D12=1,SUBSTITUTE(TRIM(D16),"satu ribu"," seribu "),TRIM(D16)),"satu ratus"," seratus "),"satu puluh"," sepuluh "))</f>
      </c>
      <c r="E17" s="211" t="str">
        <f>TRIM(SUBSTITUTE(SUBSTITUTE(IF(E12=1,SUBSTITUTE(TRIM(E16),"satu ribu"," seribu "),TRIM(E16)),"satu ratus"," seratus "),"satu puluh"," sepuluh "))</f>
        <v>tiga ratus enam puluh ribu</v>
      </c>
      <c r="F17" s="211">
        <f>TRIM(SUBSTITUTE(SUBSTITUTE(IF(F12=1,SUBSTITUTE(TRIM(F16),"satu ribu"," seribu "),TRIM(F16)),"satu ratus"," seratus "),"satu puluh"," sepuluh "))</f>
      </c>
    </row>
    <row r="18" ht="12.75"/>
    <row r="19" ht="12.75"/>
    <row r="20" ht="12.75"/>
    <row r="21" ht="12.75" hidden="1"/>
    <row r="22" ht="12.75" hidden="1"/>
    <row r="23" ht="12.75" hidden="1"/>
    <row r="24" spans="2:3" ht="15" hidden="1">
      <c r="B24" s="212" t="s">
        <v>167</v>
      </c>
      <c r="C24" s="213" t="s">
        <v>154</v>
      </c>
    </row>
    <row r="25" ht="12.75" hidden="1">
      <c r="B25">
        <v>0</v>
      </c>
    </row>
    <row r="26" spans="2:3" ht="12.75" hidden="1">
      <c r="B26">
        <v>1</v>
      </c>
      <c r="C26" s="187" t="s">
        <v>168</v>
      </c>
    </row>
    <row r="27" spans="2:3" ht="12.75" hidden="1">
      <c r="B27">
        <v>2</v>
      </c>
      <c r="C27" s="187" t="s">
        <v>169</v>
      </c>
    </row>
    <row r="28" spans="2:3" ht="12.75" hidden="1">
      <c r="B28">
        <v>3</v>
      </c>
      <c r="C28" s="187" t="s">
        <v>170</v>
      </c>
    </row>
    <row r="29" spans="2:3" ht="12.75" hidden="1">
      <c r="B29">
        <v>4</v>
      </c>
      <c r="C29" s="187" t="s">
        <v>171</v>
      </c>
    </row>
    <row r="30" spans="2:3" ht="12.75" hidden="1">
      <c r="B30">
        <v>5</v>
      </c>
      <c r="C30" s="187" t="s">
        <v>172</v>
      </c>
    </row>
    <row r="31" spans="2:3" ht="12.75" hidden="1">
      <c r="B31">
        <v>6</v>
      </c>
      <c r="C31" s="187" t="s">
        <v>173</v>
      </c>
    </row>
    <row r="32" spans="2:3" ht="12.75" hidden="1">
      <c r="B32">
        <v>7</v>
      </c>
      <c r="C32" s="187" t="s">
        <v>174</v>
      </c>
    </row>
    <row r="33" spans="2:3" ht="12.75" hidden="1">
      <c r="B33">
        <v>8</v>
      </c>
      <c r="C33" s="187" t="s">
        <v>175</v>
      </c>
    </row>
    <row r="34" spans="2:3" ht="12.75" hidden="1">
      <c r="B34">
        <v>9</v>
      </c>
      <c r="C34" s="187" t="s">
        <v>176</v>
      </c>
    </row>
    <row r="35" spans="2:3" ht="12.75" hidden="1">
      <c r="B35">
        <v>10</v>
      </c>
      <c r="C35" s="187" t="s">
        <v>177</v>
      </c>
    </row>
    <row r="36" spans="2:3" ht="12.75" hidden="1">
      <c r="B36">
        <v>11</v>
      </c>
      <c r="C36" s="187" t="s">
        <v>178</v>
      </c>
    </row>
    <row r="37" spans="2:3" ht="12.75" hidden="1">
      <c r="B37">
        <v>12</v>
      </c>
      <c r="C37" s="187" t="s">
        <v>179</v>
      </c>
    </row>
    <row r="38" spans="2:3" ht="12.75" hidden="1">
      <c r="B38">
        <v>13</v>
      </c>
      <c r="C38" s="187" t="s">
        <v>180</v>
      </c>
    </row>
    <row r="39" spans="2:3" ht="12.75" hidden="1">
      <c r="B39">
        <v>14</v>
      </c>
      <c r="C39" s="187" t="s">
        <v>181</v>
      </c>
    </row>
    <row r="40" spans="2:3" ht="12.75" hidden="1">
      <c r="B40">
        <v>15</v>
      </c>
      <c r="C40" s="187" t="s">
        <v>182</v>
      </c>
    </row>
    <row r="41" spans="2:3" ht="12.75" hidden="1">
      <c r="B41">
        <v>16</v>
      </c>
      <c r="C41" s="187" t="s">
        <v>183</v>
      </c>
    </row>
    <row r="42" spans="2:3" ht="12.75" hidden="1">
      <c r="B42">
        <v>17</v>
      </c>
      <c r="C42" s="187" t="s">
        <v>184</v>
      </c>
    </row>
    <row r="43" spans="2:3" ht="12.75" hidden="1">
      <c r="B43">
        <v>18</v>
      </c>
      <c r="C43" s="187" t="s">
        <v>185</v>
      </c>
    </row>
    <row r="44" spans="2:3" ht="12.75" hidden="1">
      <c r="B44">
        <v>19</v>
      </c>
      <c r="C44" s="187" t="s">
        <v>186</v>
      </c>
    </row>
  </sheetData>
  <sheetProtection/>
  <mergeCells count="3">
    <mergeCell ref="B1:F1"/>
    <mergeCell ref="B4:B6"/>
    <mergeCell ref="C4:F6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2:P46"/>
  <sheetViews>
    <sheetView showGridLines="0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1.421875" style="14" customWidth="1"/>
    <col min="2" max="3" width="4.00390625" style="14" customWidth="1"/>
    <col min="4" max="4" width="11.140625" style="14" customWidth="1"/>
    <col min="5" max="5" width="1.421875" style="14" customWidth="1"/>
    <col min="6" max="6" width="16.8515625" style="14" customWidth="1"/>
    <col min="7" max="7" width="26.7109375" style="14" customWidth="1"/>
    <col min="8" max="8" width="4.7109375" style="14" customWidth="1"/>
    <col min="9" max="9" width="11.421875" style="14" customWidth="1"/>
    <col min="10" max="10" width="18.8515625" style="50" customWidth="1"/>
    <col min="11" max="11" width="11.421875" style="14" customWidth="1"/>
    <col min="12" max="16" width="10.28125" style="14" bestFit="1" customWidth="1"/>
    <col min="17" max="16384" width="11.421875" style="14" customWidth="1"/>
  </cols>
  <sheetData>
    <row r="1" ht="5.25" customHeight="1"/>
    <row r="2" spans="3:10" ht="12.75">
      <c r="C2" s="291" t="s">
        <v>123</v>
      </c>
      <c r="D2" s="291"/>
      <c r="E2" s="291"/>
      <c r="F2" s="291"/>
      <c r="G2" s="291"/>
      <c r="H2" s="291"/>
      <c r="I2" s="291"/>
      <c r="J2" s="291"/>
    </row>
    <row r="3" spans="3:10" ht="12.75" customHeight="1">
      <c r="C3" s="166" t="s">
        <v>125</v>
      </c>
      <c r="D3" s="101"/>
      <c r="E3" s="101"/>
      <c r="F3" s="101"/>
      <c r="G3" s="101"/>
      <c r="H3" s="101"/>
      <c r="I3" s="101"/>
      <c r="J3" s="102"/>
    </row>
    <row r="4" spans="2:10" ht="24" customHeight="1">
      <c r="B4" s="31"/>
      <c r="C4" s="104" t="s">
        <v>93</v>
      </c>
      <c r="D4" s="104"/>
      <c r="E4" s="104" t="s">
        <v>3</v>
      </c>
      <c r="F4" s="317" t="s">
        <v>126</v>
      </c>
      <c r="G4" s="317"/>
      <c r="H4" s="317"/>
      <c r="I4" s="317"/>
      <c r="J4" s="317"/>
    </row>
    <row r="5" spans="3:10" ht="9.75" customHeight="1">
      <c r="C5" s="101"/>
      <c r="D5" s="101"/>
      <c r="E5" s="101"/>
      <c r="F5" s="101"/>
      <c r="G5" s="101"/>
      <c r="H5" s="101"/>
      <c r="I5" s="101"/>
      <c r="J5" s="102"/>
    </row>
    <row r="6" spans="3:10" ht="13.5" customHeight="1">
      <c r="C6" s="105" t="s">
        <v>13</v>
      </c>
      <c r="D6" s="293" t="s">
        <v>14</v>
      </c>
      <c r="E6" s="293"/>
      <c r="F6" s="293"/>
      <c r="G6" s="293"/>
      <c r="H6" s="294" t="s">
        <v>15</v>
      </c>
      <c r="I6" s="295"/>
      <c r="J6" s="106" t="s">
        <v>16</v>
      </c>
    </row>
    <row r="7" spans="3:16" ht="12" customHeight="1" hidden="1">
      <c r="C7" s="122" t="s">
        <v>96</v>
      </c>
      <c r="D7" s="107"/>
      <c r="E7" s="107"/>
      <c r="F7" s="107"/>
      <c r="G7" s="140"/>
      <c r="H7" s="110"/>
      <c r="I7" s="111"/>
      <c r="J7" s="112"/>
      <c r="L7" s="63"/>
      <c r="M7" s="39"/>
      <c r="N7" s="63"/>
      <c r="O7" s="63"/>
      <c r="P7" s="65"/>
    </row>
    <row r="8" spans="3:15" ht="13.5" customHeight="1">
      <c r="C8" s="114">
        <v>1</v>
      </c>
      <c r="D8" s="319" t="s">
        <v>128</v>
      </c>
      <c r="E8" s="320"/>
      <c r="F8" s="320"/>
      <c r="G8" s="321"/>
      <c r="H8" s="139" t="s">
        <v>5</v>
      </c>
      <c r="I8" s="111">
        <v>1600000</v>
      </c>
      <c r="J8" s="112"/>
      <c r="M8" s="66"/>
      <c r="O8" s="63"/>
    </row>
    <row r="9" spans="3:15" ht="12" customHeight="1">
      <c r="C9" s="158"/>
      <c r="D9" s="314"/>
      <c r="E9" s="315"/>
      <c r="F9" s="315"/>
      <c r="G9" s="316"/>
      <c r="H9" s="110"/>
      <c r="I9" s="161"/>
      <c r="J9" s="112"/>
      <c r="M9" s="66"/>
      <c r="O9" s="63"/>
    </row>
    <row r="10" spans="3:15" ht="12" customHeight="1">
      <c r="C10" s="173"/>
      <c r="D10" s="319"/>
      <c r="E10" s="320"/>
      <c r="F10" s="320"/>
      <c r="G10" s="321"/>
      <c r="H10" s="124"/>
      <c r="I10" s="125"/>
      <c r="J10" s="172"/>
      <c r="M10" s="66"/>
      <c r="O10" s="63"/>
    </row>
    <row r="11" spans="3:15" ht="12" customHeight="1">
      <c r="C11" s="167"/>
      <c r="D11" s="168"/>
      <c r="E11" s="174"/>
      <c r="F11" s="174"/>
      <c r="G11" s="169"/>
      <c r="H11" s="170"/>
      <c r="I11" s="171"/>
      <c r="J11" s="175"/>
      <c r="M11" s="66"/>
      <c r="O11" s="63"/>
    </row>
    <row r="12" spans="3:16" ht="12.75" customHeight="1">
      <c r="C12" s="122" t="s">
        <v>116</v>
      </c>
      <c r="D12" s="123"/>
      <c r="E12" s="123"/>
      <c r="F12" s="123"/>
      <c r="G12" s="143"/>
      <c r="H12" s="124"/>
      <c r="I12" s="125"/>
      <c r="J12" s="115"/>
      <c r="L12" s="63"/>
      <c r="M12" s="39"/>
      <c r="N12" s="63">
        <v>530000</v>
      </c>
      <c r="O12" s="65">
        <v>3</v>
      </c>
      <c r="P12" s="14">
        <f>N12*O12</f>
        <v>1590000</v>
      </c>
    </row>
    <row r="13" spans="3:14" ht="15.75" customHeight="1">
      <c r="C13" s="116"/>
      <c r="D13" s="298" t="s">
        <v>127</v>
      </c>
      <c r="E13" s="299"/>
      <c r="F13" s="299"/>
      <c r="G13" s="300"/>
      <c r="H13" s="120" t="s">
        <v>5</v>
      </c>
      <c r="I13" s="121">
        <v>240000</v>
      </c>
      <c r="J13" s="117"/>
      <c r="L13" s="65"/>
      <c r="N13" s="65"/>
    </row>
    <row r="14" spans="3:14" ht="13.5" customHeight="1" thickBot="1">
      <c r="C14" s="301" t="s">
        <v>97</v>
      </c>
      <c r="D14" s="302"/>
      <c r="E14" s="302"/>
      <c r="F14" s="302"/>
      <c r="G14" s="303"/>
      <c r="H14" s="126" t="s">
        <v>5</v>
      </c>
      <c r="I14" s="127">
        <f>I8+I9-I13</f>
        <v>1360000</v>
      </c>
      <c r="J14" s="128"/>
      <c r="L14" s="65"/>
      <c r="N14" s="65"/>
    </row>
    <row r="15" spans="3:13" ht="16.5" customHeight="1" thickBot="1" thickTop="1">
      <c r="C15" s="304" t="e">
        <f>PROPER([1]!terbilang(I14)&amp;" rupiah")</f>
        <v>#NAME?</v>
      </c>
      <c r="D15" s="305"/>
      <c r="E15" s="305"/>
      <c r="F15" s="305"/>
      <c r="G15" s="305"/>
      <c r="H15" s="305"/>
      <c r="I15" s="305"/>
      <c r="J15" s="306"/>
      <c r="K15" s="74"/>
      <c r="L15" s="72"/>
      <c r="M15" s="73"/>
    </row>
    <row r="16" ht="15" customHeight="1" thickTop="1"/>
    <row r="17" spans="2:10" ht="12.75">
      <c r="B17" s="76"/>
      <c r="C17" s="76"/>
      <c r="D17" s="76"/>
      <c r="E17" s="76"/>
      <c r="F17" s="76"/>
      <c r="G17" s="76"/>
      <c r="H17" s="76"/>
      <c r="I17" s="76"/>
      <c r="J17" s="77"/>
    </row>
    <row r="18" spans="2:14" ht="15.75" customHeight="1">
      <c r="B18" s="76"/>
      <c r="C18" s="78"/>
      <c r="D18" s="79"/>
      <c r="E18" s="79"/>
      <c r="F18" s="76"/>
      <c r="G18" s="76"/>
      <c r="H18" s="78"/>
      <c r="I18" s="80"/>
      <c r="J18" s="81"/>
      <c r="N18" s="63"/>
    </row>
    <row r="19" spans="2:16" s="43" customFormat="1" ht="29.25" customHeight="1">
      <c r="B19" s="82"/>
      <c r="C19" s="82"/>
      <c r="D19" s="82"/>
      <c r="E19" s="82"/>
      <c r="F19" s="82"/>
      <c r="G19" s="82"/>
      <c r="H19" s="82"/>
      <c r="I19" s="83"/>
      <c r="J19" s="84"/>
      <c r="N19" s="64"/>
      <c r="O19" s="64"/>
      <c r="P19" s="64"/>
    </row>
    <row r="20" spans="2:10" ht="12.75">
      <c r="B20" s="76"/>
      <c r="C20" s="76"/>
      <c r="D20" s="76"/>
      <c r="E20" s="76"/>
      <c r="F20" s="76"/>
      <c r="G20" s="76"/>
      <c r="H20" s="76"/>
      <c r="I20" s="85"/>
      <c r="J20" s="77"/>
    </row>
    <row r="21" spans="2:10" ht="12.75" customHeight="1">
      <c r="B21" s="76"/>
      <c r="C21" s="76"/>
      <c r="D21" s="76"/>
      <c r="E21" s="76"/>
      <c r="F21" s="76"/>
      <c r="G21" s="76"/>
      <c r="H21" s="76"/>
      <c r="I21" s="76"/>
      <c r="J21" s="77"/>
    </row>
    <row r="22" spans="2:10" ht="12.75" customHeight="1">
      <c r="B22" s="76"/>
      <c r="C22" s="76"/>
      <c r="D22" s="76"/>
      <c r="E22" s="76"/>
      <c r="F22" s="76"/>
      <c r="G22" s="76"/>
      <c r="H22" s="76"/>
      <c r="I22" s="76"/>
      <c r="J22" s="77"/>
    </row>
    <row r="23" spans="2:10" ht="16.5" customHeight="1">
      <c r="B23" s="76"/>
      <c r="C23" s="76"/>
      <c r="D23" s="76" t="s">
        <v>4</v>
      </c>
      <c r="E23" s="76"/>
      <c r="F23" s="76"/>
      <c r="G23" s="76"/>
      <c r="H23" s="76"/>
      <c r="I23" s="76"/>
      <c r="J23" s="77"/>
    </row>
    <row r="24" spans="2:10" ht="7.5" customHeight="1">
      <c r="B24" s="76"/>
      <c r="C24" s="76"/>
      <c r="D24" s="76"/>
      <c r="E24" s="76"/>
      <c r="F24" s="76"/>
      <c r="G24" s="76"/>
      <c r="H24" s="76"/>
      <c r="I24" s="76"/>
      <c r="J24" s="77"/>
    </row>
    <row r="25" spans="2:10" ht="12.75">
      <c r="B25" s="76"/>
      <c r="C25" s="85"/>
      <c r="D25" s="76"/>
      <c r="E25" s="76"/>
      <c r="F25" s="76"/>
      <c r="G25" s="76"/>
      <c r="H25" s="85"/>
      <c r="I25" s="76"/>
      <c r="J25" s="77"/>
    </row>
    <row r="26" spans="2:10" ht="12.75">
      <c r="B26" s="76"/>
      <c r="C26" s="76"/>
      <c r="D26" s="86"/>
      <c r="E26" s="86"/>
      <c r="F26" s="76"/>
      <c r="G26" s="76"/>
      <c r="H26" s="76"/>
      <c r="I26" s="87"/>
      <c r="J26" s="77"/>
    </row>
    <row r="27" spans="2:10" ht="11.25" customHeight="1">
      <c r="B27" s="76"/>
      <c r="C27" s="76"/>
      <c r="D27" s="76"/>
      <c r="E27" s="76"/>
      <c r="F27" s="76"/>
      <c r="G27" s="76"/>
      <c r="H27" s="76"/>
      <c r="I27" s="76"/>
      <c r="J27" s="77"/>
    </row>
    <row r="28" spans="2:10" ht="15.75">
      <c r="B28" s="307"/>
      <c r="C28" s="307"/>
      <c r="D28" s="307"/>
      <c r="E28" s="307"/>
      <c r="F28" s="307"/>
      <c r="G28" s="307"/>
      <c r="H28" s="307"/>
      <c r="I28" s="307"/>
      <c r="J28" s="307"/>
    </row>
    <row r="29" spans="2:10" ht="12.75">
      <c r="B29" s="76"/>
      <c r="C29" s="76"/>
      <c r="D29" s="76"/>
      <c r="E29" s="76"/>
      <c r="F29" s="76"/>
      <c r="G29" s="76"/>
      <c r="H29" s="76"/>
      <c r="I29" s="76"/>
      <c r="J29" s="77"/>
    </row>
    <row r="30" spans="2:10" ht="12.75">
      <c r="B30" s="76"/>
      <c r="C30" s="76"/>
      <c r="D30" s="76"/>
      <c r="E30" s="76"/>
      <c r="F30" s="76"/>
      <c r="G30" s="88"/>
      <c r="H30" s="287"/>
      <c r="I30" s="287"/>
      <c r="J30" s="77"/>
    </row>
    <row r="31" spans="2:10" ht="12.75">
      <c r="B31" s="76"/>
      <c r="C31" s="76"/>
      <c r="D31" s="76"/>
      <c r="E31" s="76"/>
      <c r="F31" s="76"/>
      <c r="G31" s="88"/>
      <c r="H31" s="287"/>
      <c r="I31" s="287"/>
      <c r="J31" s="77"/>
    </row>
    <row r="32" spans="2:10" ht="12.75">
      <c r="B32" s="76"/>
      <c r="C32" s="76"/>
      <c r="D32" s="76"/>
      <c r="E32" s="76"/>
      <c r="F32" s="76"/>
      <c r="G32" s="88"/>
      <c r="H32" s="287"/>
      <c r="I32" s="287"/>
      <c r="J32" s="77"/>
    </row>
    <row r="33" spans="2:10" ht="7.5" customHeight="1">
      <c r="B33" s="76"/>
      <c r="C33" s="76"/>
      <c r="D33" s="76"/>
      <c r="E33" s="76"/>
      <c r="F33" s="76"/>
      <c r="G33" s="76"/>
      <c r="H33" s="76"/>
      <c r="I33" s="76"/>
      <c r="J33" s="77"/>
    </row>
    <row r="34" spans="2:10" ht="15" customHeight="1">
      <c r="B34" s="76"/>
      <c r="C34" s="89"/>
      <c r="D34" s="89"/>
      <c r="E34" s="89"/>
      <c r="F34" s="89"/>
      <c r="G34" s="89"/>
      <c r="H34" s="89"/>
      <c r="I34" s="89"/>
      <c r="J34" s="77"/>
    </row>
    <row r="35" spans="2:10" ht="12.75">
      <c r="B35" s="76"/>
      <c r="C35" s="89"/>
      <c r="D35" s="89"/>
      <c r="E35" s="89"/>
      <c r="F35" s="89"/>
      <c r="G35" s="89"/>
      <c r="H35" s="89"/>
      <c r="I35" s="89"/>
      <c r="J35" s="77"/>
    </row>
    <row r="36" spans="2:10" ht="12.75">
      <c r="B36" s="76"/>
      <c r="C36" s="76"/>
      <c r="D36" s="76"/>
      <c r="E36" s="76"/>
      <c r="F36" s="76"/>
      <c r="G36" s="76"/>
      <c r="H36" s="76"/>
      <c r="I36" s="76"/>
      <c r="J36" s="77"/>
    </row>
    <row r="37" spans="2:10" ht="12.75">
      <c r="B37" s="76"/>
      <c r="C37" s="76"/>
      <c r="D37" s="76"/>
      <c r="E37" s="76"/>
      <c r="F37" s="76"/>
      <c r="G37" s="76"/>
      <c r="H37" s="76"/>
      <c r="I37" s="76"/>
      <c r="J37" s="77"/>
    </row>
    <row r="38" spans="2:10" ht="12.75">
      <c r="B38" s="76"/>
      <c r="C38" s="76"/>
      <c r="D38" s="76"/>
      <c r="E38" s="76"/>
      <c r="F38" s="76"/>
      <c r="G38" s="76"/>
      <c r="H38" s="76"/>
      <c r="I38" s="76"/>
      <c r="J38" s="77"/>
    </row>
    <row r="39" spans="2:10" ht="15" customHeight="1">
      <c r="B39" s="76"/>
      <c r="C39" s="76"/>
      <c r="D39" s="76"/>
      <c r="E39" s="76"/>
      <c r="F39" s="76"/>
      <c r="G39" s="76"/>
      <c r="H39" s="76"/>
      <c r="I39" s="76"/>
      <c r="J39" s="77"/>
    </row>
    <row r="40" spans="2:10" ht="16.5" customHeight="1">
      <c r="B40" s="76"/>
      <c r="C40" s="76"/>
      <c r="D40" s="76"/>
      <c r="E40" s="76"/>
      <c r="F40" s="76"/>
      <c r="G40" s="76"/>
      <c r="H40" s="76"/>
      <c r="I40" s="76"/>
      <c r="J40" s="77"/>
    </row>
    <row r="41" spans="2:10" ht="12.75">
      <c r="B41" s="76"/>
      <c r="C41" s="76"/>
      <c r="D41" s="76"/>
      <c r="E41" s="76"/>
      <c r="F41" s="76"/>
      <c r="G41" s="76"/>
      <c r="H41" s="76"/>
      <c r="I41" s="85"/>
      <c r="J41" s="76"/>
    </row>
    <row r="42" spans="2:10" ht="12.75">
      <c r="B42" s="76"/>
      <c r="C42" s="76"/>
      <c r="D42" s="76"/>
      <c r="E42" s="76"/>
      <c r="F42" s="76"/>
      <c r="G42" s="76"/>
      <c r="H42" s="76"/>
      <c r="I42" s="76"/>
      <c r="J42" s="86"/>
    </row>
    <row r="44" ht="12.75">
      <c r="B44" s="31"/>
    </row>
    <row r="46" ht="12.75">
      <c r="B46" s="15"/>
    </row>
  </sheetData>
  <sheetProtection/>
  <mergeCells count="14">
    <mergeCell ref="C2:J2"/>
    <mergeCell ref="F4:J4"/>
    <mergeCell ref="D6:G6"/>
    <mergeCell ref="H6:I6"/>
    <mergeCell ref="C14:G14"/>
    <mergeCell ref="C15:J15"/>
    <mergeCell ref="B28:J28"/>
    <mergeCell ref="H30:I30"/>
    <mergeCell ref="H31:I31"/>
    <mergeCell ref="D10:G10"/>
    <mergeCell ref="H32:I32"/>
    <mergeCell ref="D8:G8"/>
    <mergeCell ref="D9:G9"/>
    <mergeCell ref="D13:G13"/>
  </mergeCells>
  <printOptions/>
  <pageMargins left="2.9133858267716537" right="0.35433070866141736" top="2.0866141732283467" bottom="0.1968503937007874" header="0.5118110236220472" footer="0.4330708661417323"/>
  <pageSetup horizontalDpi="180" verticalDpi="180" orientation="landscape" pageOrder="overThenDown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4.8515625" style="14" customWidth="1"/>
    <col min="2" max="2" width="27.140625" style="14" customWidth="1"/>
    <col min="3" max="3" width="2.00390625" style="14" customWidth="1"/>
    <col min="4" max="4" width="8.421875" style="14" customWidth="1"/>
    <col min="5" max="5" width="2.28125" style="14" customWidth="1"/>
    <col min="6" max="6" width="8.421875" style="14" customWidth="1"/>
    <col min="7" max="7" width="16.140625" style="14" customWidth="1"/>
    <col min="8" max="8" width="4.421875" style="14" customWidth="1"/>
    <col min="9" max="9" width="11.7109375" style="14" customWidth="1"/>
    <col min="10" max="10" width="1.421875" style="14" customWidth="1"/>
    <col min="11" max="11" width="27.140625" style="14" customWidth="1"/>
    <col min="12" max="13" width="11.421875" style="14" customWidth="1"/>
    <col min="14" max="14" width="10.8515625" style="14" bestFit="1" customWidth="1"/>
    <col min="15" max="16384" width="11.421875" style="14" customWidth="1"/>
  </cols>
  <sheetData>
    <row r="1" ht="18" customHeight="1">
      <c r="B1" s="14" t="s">
        <v>90</v>
      </c>
    </row>
    <row r="2" ht="18" customHeight="1">
      <c r="B2" s="14" t="s">
        <v>24</v>
      </c>
    </row>
    <row r="3" ht="18" customHeight="1">
      <c r="B3" s="27" t="s">
        <v>87</v>
      </c>
    </row>
    <row r="4" ht="18" customHeight="1">
      <c r="B4" s="14" t="s">
        <v>88</v>
      </c>
    </row>
    <row r="5" spans="2:11" ht="7.5" customHeight="1">
      <c r="B5" s="61"/>
      <c r="C5" s="61"/>
      <c r="D5" s="61"/>
      <c r="E5" s="61"/>
      <c r="K5" s="15"/>
    </row>
    <row r="6" spans="2:11" ht="21" customHeight="1">
      <c r="B6" s="265" t="s">
        <v>33</v>
      </c>
      <c r="C6" s="265"/>
      <c r="D6" s="265"/>
      <c r="E6" s="265"/>
      <c r="F6" s="265"/>
      <c r="G6" s="265"/>
      <c r="H6" s="265"/>
      <c r="I6" s="265"/>
      <c r="J6" s="265"/>
      <c r="K6" s="265"/>
    </row>
    <row r="7" ht="6" customHeight="1"/>
    <row r="8" spans="2:11" ht="18" customHeight="1">
      <c r="B8" s="14" t="s">
        <v>0</v>
      </c>
      <c r="C8" s="14" t="s">
        <v>3</v>
      </c>
      <c r="D8" s="266" t="s">
        <v>25</v>
      </c>
      <c r="E8" s="266"/>
      <c r="F8" s="266"/>
      <c r="G8" s="266"/>
      <c r="H8" s="266"/>
      <c r="I8" s="266"/>
      <c r="J8" s="266"/>
      <c r="K8" s="266"/>
    </row>
    <row r="9" spans="2:11" ht="18" customHeight="1">
      <c r="B9" s="14" t="s">
        <v>1</v>
      </c>
      <c r="C9" s="14" t="s">
        <v>3</v>
      </c>
      <c r="D9" s="263" t="s">
        <v>99</v>
      </c>
      <c r="E9" s="263"/>
      <c r="F9" s="263"/>
      <c r="G9" s="16"/>
      <c r="H9" s="16"/>
      <c r="I9" s="16"/>
      <c r="J9" s="16"/>
      <c r="K9" s="16"/>
    </row>
    <row r="10" spans="2:15" ht="24" customHeight="1">
      <c r="B10" s="14" t="s">
        <v>34</v>
      </c>
      <c r="C10" s="14" t="s">
        <v>3</v>
      </c>
      <c r="D10" s="267" t="s">
        <v>100</v>
      </c>
      <c r="E10" s="268"/>
      <c r="F10" s="268"/>
      <c r="G10" s="268"/>
      <c r="H10" s="268"/>
      <c r="I10" s="268"/>
      <c r="J10" s="268"/>
      <c r="K10" s="268"/>
      <c r="M10" s="17"/>
      <c r="N10" s="17"/>
      <c r="O10" s="17"/>
    </row>
    <row r="11" spans="2:15" ht="18" customHeight="1">
      <c r="B11" s="14" t="s">
        <v>2</v>
      </c>
      <c r="C11" s="14" t="s">
        <v>3</v>
      </c>
      <c r="D11" s="18" t="s">
        <v>101</v>
      </c>
      <c r="E11" s="18"/>
      <c r="F11" s="18"/>
      <c r="G11" s="18"/>
      <c r="H11" s="18"/>
      <c r="I11" s="18"/>
      <c r="J11" s="18"/>
      <c r="K11" s="18"/>
      <c r="M11" s="17"/>
      <c r="N11" s="17"/>
      <c r="O11" s="17"/>
    </row>
    <row r="12" spans="2:15" ht="3.75" customHeight="1">
      <c r="B12" s="129"/>
      <c r="C12" s="129"/>
      <c r="D12" s="130"/>
      <c r="E12" s="130"/>
      <c r="F12" s="130"/>
      <c r="G12" s="130"/>
      <c r="H12" s="130"/>
      <c r="I12" s="130"/>
      <c r="J12" s="130"/>
      <c r="K12" s="130"/>
      <c r="M12" s="17"/>
      <c r="N12" s="20"/>
      <c r="O12" s="17"/>
    </row>
    <row r="13" spans="2:15" ht="6" customHeight="1">
      <c r="B13" s="262"/>
      <c r="C13" s="262"/>
      <c r="D13" s="262"/>
      <c r="E13" s="262"/>
      <c r="F13" s="22"/>
      <c r="G13" s="22"/>
      <c r="M13" s="17"/>
      <c r="N13" s="23"/>
      <c r="O13" s="17"/>
    </row>
    <row r="14" spans="2:15" ht="15" customHeight="1">
      <c r="B14" s="262" t="s">
        <v>29</v>
      </c>
      <c r="C14" s="262"/>
      <c r="D14" s="262"/>
      <c r="E14" s="262"/>
      <c r="F14" s="21"/>
      <c r="G14" s="21"/>
      <c r="H14" s="14" t="s">
        <v>30</v>
      </c>
      <c r="K14" s="15" t="s">
        <v>31</v>
      </c>
      <c r="M14" s="17"/>
      <c r="N14" s="20"/>
      <c r="O14" s="17"/>
    </row>
    <row r="15" spans="2:11" ht="21" customHeight="1">
      <c r="B15" s="22" t="s">
        <v>105</v>
      </c>
      <c r="C15" s="22"/>
      <c r="D15" s="22"/>
      <c r="E15" s="24"/>
      <c r="F15" s="21"/>
      <c r="G15" s="21"/>
      <c r="H15" s="14" t="s">
        <v>32</v>
      </c>
      <c r="K15" s="14" t="s">
        <v>103</v>
      </c>
    </row>
    <row r="16" spans="2:11" ht="15" customHeight="1">
      <c r="B16" s="21" t="s">
        <v>92</v>
      </c>
      <c r="C16" s="21"/>
      <c r="D16" s="21"/>
      <c r="E16" s="21"/>
      <c r="F16" s="21"/>
      <c r="G16" s="21"/>
      <c r="H16" s="14" t="s">
        <v>36</v>
      </c>
      <c r="K16" s="14" t="s">
        <v>39</v>
      </c>
    </row>
    <row r="17" spans="2:7" ht="15" customHeight="1">
      <c r="B17" s="21"/>
      <c r="C17" s="21"/>
      <c r="D17" s="21"/>
      <c r="E17" s="21"/>
      <c r="F17" s="21" t="s">
        <v>38</v>
      </c>
      <c r="G17" s="21"/>
    </row>
    <row r="18" spans="2:7" ht="15" customHeight="1">
      <c r="B18" s="21"/>
      <c r="C18" s="21"/>
      <c r="D18" s="21"/>
      <c r="E18" s="21" t="s">
        <v>80</v>
      </c>
      <c r="F18" s="21"/>
      <c r="G18" s="21"/>
    </row>
    <row r="19" spans="2:7" ht="15" customHeight="1">
      <c r="B19" s="21"/>
      <c r="C19" s="21"/>
      <c r="D19" s="21"/>
      <c r="E19" s="21"/>
      <c r="F19" s="21"/>
      <c r="G19" s="21"/>
    </row>
    <row r="20" spans="2:8" ht="15" customHeight="1">
      <c r="B20" s="28" t="s">
        <v>89</v>
      </c>
      <c r="C20" s="21"/>
      <c r="D20" s="21"/>
      <c r="E20" s="21"/>
      <c r="F20" s="21"/>
      <c r="G20" s="21"/>
      <c r="H20" s="27" t="s">
        <v>102</v>
      </c>
    </row>
    <row r="21" spans="2:9" ht="15" customHeight="1">
      <c r="B21" s="21" t="s">
        <v>104</v>
      </c>
      <c r="C21" s="24"/>
      <c r="D21" s="24"/>
      <c r="E21" s="21"/>
      <c r="F21" s="21"/>
      <c r="G21" s="21"/>
      <c r="H21" s="14" t="s">
        <v>64</v>
      </c>
      <c r="I21" s="15" t="s">
        <v>98</v>
      </c>
    </row>
    <row r="22" spans="2:11" ht="15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1" ht="1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ht="15" customHeight="1">
      <c r="K24" s="15"/>
    </row>
    <row r="25" ht="15" customHeight="1"/>
    <row r="26" ht="15" customHeight="1"/>
    <row r="27" ht="15" customHeight="1"/>
    <row r="28" ht="15" customHeight="1"/>
    <row r="29" ht="15" customHeight="1">
      <c r="F29" s="14" t="s">
        <v>37</v>
      </c>
    </row>
    <row r="30" ht="15" customHeight="1"/>
    <row r="31" spans="1:8" ht="15" customHeight="1">
      <c r="A31" s="142">
        <v>126</v>
      </c>
      <c r="H31" s="27"/>
    </row>
    <row r="32" spans="8:9" ht="15" customHeight="1">
      <c r="H32" s="27"/>
      <c r="I32" s="1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6">
    <mergeCell ref="B13:E13"/>
    <mergeCell ref="B14:E14"/>
    <mergeCell ref="B6:K6"/>
    <mergeCell ref="D8:K8"/>
    <mergeCell ref="D9:F9"/>
    <mergeCell ref="D10:K10"/>
  </mergeCells>
  <printOptions/>
  <pageMargins left="0.35433070866141736" right="0.15748031496062992" top="0.31496062992125984" bottom="0.1968503937007874" header="0.5118110236220472" footer="0.4330708661417323"/>
  <pageSetup horizontalDpi="180" verticalDpi="18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5:R36"/>
  <sheetViews>
    <sheetView zoomScalePageLayoutView="0" workbookViewId="0" topLeftCell="B1">
      <selection activeCell="I30" sqref="I30"/>
    </sheetView>
  </sheetViews>
  <sheetFormatPr defaultColWidth="8.8515625" defaultRowHeight="12.75"/>
  <cols>
    <col min="1" max="1" width="8.8515625" style="0" customWidth="1"/>
    <col min="2" max="2" width="11.28125" style="176" bestFit="1" customWidth="1"/>
    <col min="3" max="3" width="11.28125" style="176" customWidth="1"/>
    <col min="4" max="4" width="13.421875" style="176" customWidth="1"/>
    <col min="5" max="5" width="11.8515625" style="176" customWidth="1"/>
    <col min="6" max="6" width="12.140625" style="176" customWidth="1"/>
    <col min="7" max="7" width="14.00390625" style="176" customWidth="1"/>
    <col min="8" max="8" width="11.28125" style="176" customWidth="1"/>
    <col min="9" max="9" width="32.421875" style="0" customWidth="1"/>
    <col min="10" max="10" width="11.140625" style="0" customWidth="1"/>
    <col min="11" max="11" width="13.421875" style="0" customWidth="1"/>
    <col min="12" max="12" width="8.8515625" style="0" customWidth="1"/>
    <col min="13" max="13" width="14.8515625" style="176" customWidth="1"/>
    <col min="14" max="14" width="16.00390625" style="0" customWidth="1"/>
    <col min="15" max="15" width="14.28125" style="0" customWidth="1"/>
    <col min="16" max="16" width="32.421875" style="0" customWidth="1"/>
    <col min="17" max="17" width="13.421875" style="0" customWidth="1"/>
  </cols>
  <sheetData>
    <row r="5" spans="2:18" ht="12.75">
      <c r="B5" s="182" t="s">
        <v>129</v>
      </c>
      <c r="C5" s="182"/>
      <c r="D5" s="182" t="s">
        <v>150</v>
      </c>
      <c r="E5" s="182" t="s">
        <v>136</v>
      </c>
      <c r="F5" s="182" t="s">
        <v>150</v>
      </c>
      <c r="I5" t="s">
        <v>141</v>
      </c>
      <c r="J5" s="176" t="s">
        <v>142</v>
      </c>
      <c r="K5" s="176" t="s">
        <v>143</v>
      </c>
      <c r="M5" s="176" t="s">
        <v>139</v>
      </c>
      <c r="N5" s="176" t="s">
        <v>140</v>
      </c>
      <c r="O5" s="176"/>
      <c r="P5" t="s">
        <v>141</v>
      </c>
      <c r="Q5" s="176" t="s">
        <v>142</v>
      </c>
      <c r="R5" s="176" t="s">
        <v>143</v>
      </c>
    </row>
    <row r="6" spans="2:18" ht="12.75">
      <c r="B6" s="183">
        <v>500000</v>
      </c>
      <c r="C6" s="183"/>
      <c r="D6" s="183">
        <v>0</v>
      </c>
      <c r="G6" s="176">
        <v>500000</v>
      </c>
      <c r="I6" t="s">
        <v>133</v>
      </c>
      <c r="J6" s="176" t="s">
        <v>129</v>
      </c>
      <c r="K6" s="177" t="s">
        <v>135</v>
      </c>
      <c r="M6" s="176">
        <v>500000</v>
      </c>
      <c r="N6" s="176">
        <v>500000</v>
      </c>
      <c r="O6" s="176"/>
      <c r="P6" t="s">
        <v>133</v>
      </c>
      <c r="Q6" s="176" t="s">
        <v>129</v>
      </c>
      <c r="R6" s="177" t="s">
        <v>135</v>
      </c>
    </row>
    <row r="7" spans="3:18" ht="12.75">
      <c r="C7" s="183"/>
      <c r="D7" s="183">
        <v>0</v>
      </c>
      <c r="E7" s="183">
        <v>500000</v>
      </c>
      <c r="F7" s="184">
        <v>0</v>
      </c>
      <c r="G7" s="176">
        <v>500000</v>
      </c>
      <c r="I7" t="s">
        <v>132</v>
      </c>
      <c r="J7" s="176" t="s">
        <v>136</v>
      </c>
      <c r="K7" s="177" t="s">
        <v>134</v>
      </c>
      <c r="M7" s="176">
        <v>500000</v>
      </c>
      <c r="N7" s="176">
        <v>500000</v>
      </c>
      <c r="O7" s="176"/>
      <c r="P7" t="s">
        <v>132</v>
      </c>
      <c r="Q7" s="176" t="s">
        <v>136</v>
      </c>
      <c r="R7" s="177" t="s">
        <v>134</v>
      </c>
    </row>
    <row r="8" spans="2:18" ht="12.75">
      <c r="B8" s="176">
        <v>2485859</v>
      </c>
      <c r="C8" s="176">
        <v>2000000</v>
      </c>
      <c r="D8" s="176">
        <f>B8-C8</f>
        <v>485859</v>
      </c>
      <c r="G8" s="176">
        <v>2485859</v>
      </c>
      <c r="I8" t="s">
        <v>131</v>
      </c>
      <c r="J8" s="176" t="s">
        <v>129</v>
      </c>
      <c r="K8" s="177" t="s">
        <v>135</v>
      </c>
      <c r="M8" s="176">
        <v>2000000</v>
      </c>
      <c r="N8" s="176">
        <f>M8</f>
        <v>2000000</v>
      </c>
      <c r="O8" s="176"/>
      <c r="P8" t="s">
        <v>131</v>
      </c>
      <c r="Q8" s="176" t="s">
        <v>129</v>
      </c>
      <c r="R8" s="177" t="s">
        <v>135</v>
      </c>
    </row>
    <row r="9" spans="2:18" ht="12.75">
      <c r="B9" s="176">
        <v>2372609</v>
      </c>
      <c r="C9" s="176">
        <v>1000000</v>
      </c>
      <c r="D9" s="176">
        <f>G9-C9</f>
        <v>186304.5</v>
      </c>
      <c r="G9" s="176">
        <f>B9/2</f>
        <v>1186304.5</v>
      </c>
      <c r="I9" t="s">
        <v>130</v>
      </c>
      <c r="J9" s="176" t="s">
        <v>138</v>
      </c>
      <c r="K9" s="177" t="s">
        <v>135</v>
      </c>
      <c r="M9" s="176">
        <v>2000000</v>
      </c>
      <c r="N9" s="176">
        <f>M9/2</f>
        <v>1000000</v>
      </c>
      <c r="O9" s="176"/>
      <c r="P9" t="s">
        <v>130</v>
      </c>
      <c r="Q9" s="176" t="s">
        <v>138</v>
      </c>
      <c r="R9" s="177" t="s">
        <v>135</v>
      </c>
    </row>
    <row r="10" spans="7:18" ht="12.75">
      <c r="G10" s="176">
        <f>B9/2</f>
        <v>1186304.5</v>
      </c>
      <c r="I10" t="s">
        <v>130</v>
      </c>
      <c r="J10" s="176" t="s">
        <v>136</v>
      </c>
      <c r="K10" s="177" t="s">
        <v>135</v>
      </c>
      <c r="N10" s="176">
        <f>M9/2</f>
        <v>1000000</v>
      </c>
      <c r="O10" s="176"/>
      <c r="P10" t="s">
        <v>130</v>
      </c>
      <c r="Q10" s="176" t="s">
        <v>136</v>
      </c>
      <c r="R10" s="177" t="s">
        <v>135</v>
      </c>
    </row>
    <row r="11" spans="2:18" ht="12.75">
      <c r="B11" s="176">
        <v>5926172</v>
      </c>
      <c r="C11" s="176">
        <v>2500000</v>
      </c>
      <c r="D11" s="176">
        <f>G11-C11</f>
        <v>463086</v>
      </c>
      <c r="G11" s="176">
        <f>B11/2</f>
        <v>2963086</v>
      </c>
      <c r="I11" t="s">
        <v>137</v>
      </c>
      <c r="J11" s="176" t="s">
        <v>138</v>
      </c>
      <c r="K11" s="177" t="s">
        <v>134</v>
      </c>
      <c r="M11" s="176">
        <v>5000000</v>
      </c>
      <c r="N11" s="176">
        <f>M11/2</f>
        <v>2500000</v>
      </c>
      <c r="O11" s="176"/>
      <c r="P11" t="s">
        <v>137</v>
      </c>
      <c r="Q11" s="176" t="s">
        <v>138</v>
      </c>
      <c r="R11" s="177" t="s">
        <v>134</v>
      </c>
    </row>
    <row r="12" spans="5:18" ht="12.75">
      <c r="E12" s="176">
        <v>2500000</v>
      </c>
      <c r="F12" s="176">
        <f>G12-E12</f>
        <v>463086</v>
      </c>
      <c r="G12" s="176">
        <f>B11/2</f>
        <v>2963086</v>
      </c>
      <c r="I12" t="s">
        <v>137</v>
      </c>
      <c r="J12" s="176" t="s">
        <v>136</v>
      </c>
      <c r="K12" s="177" t="s">
        <v>134</v>
      </c>
      <c r="N12" s="176">
        <f>M11/2</f>
        <v>2500000</v>
      </c>
      <c r="O12" s="176"/>
      <c r="P12" t="s">
        <v>137</v>
      </c>
      <c r="Q12" s="176" t="s">
        <v>136</v>
      </c>
      <c r="R12" s="177" t="s">
        <v>134</v>
      </c>
    </row>
    <row r="13" spans="2:18" ht="12.75">
      <c r="B13" s="176">
        <v>2485878</v>
      </c>
      <c r="G13" s="176">
        <v>2485878</v>
      </c>
      <c r="I13" t="s">
        <v>131</v>
      </c>
      <c r="J13" s="176" t="s">
        <v>136</v>
      </c>
      <c r="K13" s="177" t="s">
        <v>135</v>
      </c>
      <c r="M13" s="176">
        <v>2000000</v>
      </c>
      <c r="N13" s="176">
        <v>2000000</v>
      </c>
      <c r="O13" s="176"/>
      <c r="P13" t="s">
        <v>131</v>
      </c>
      <c r="Q13" s="176" t="s">
        <v>136</v>
      </c>
      <c r="R13" s="177" t="s">
        <v>135</v>
      </c>
    </row>
    <row r="14" spans="7:18" ht="12.75">
      <c r="G14" s="176">
        <v>2229444</v>
      </c>
      <c r="I14" t="s">
        <v>144</v>
      </c>
      <c r="J14" s="176" t="s">
        <v>138</v>
      </c>
      <c r="K14" s="177"/>
      <c r="N14" s="176">
        <v>2234628</v>
      </c>
      <c r="O14" s="176"/>
      <c r="P14" t="s">
        <v>144</v>
      </c>
      <c r="Q14" s="176" t="s">
        <v>138</v>
      </c>
      <c r="R14" s="177"/>
    </row>
    <row r="15" spans="7:18" ht="12.75">
      <c r="G15" s="176">
        <v>2229444</v>
      </c>
      <c r="I15" t="s">
        <v>144</v>
      </c>
      <c r="J15" s="176" t="s">
        <v>136</v>
      </c>
      <c r="K15" s="177"/>
      <c r="N15" s="176">
        <v>2234628</v>
      </c>
      <c r="O15" s="176"/>
      <c r="P15" t="s">
        <v>144</v>
      </c>
      <c r="Q15" s="176" t="s">
        <v>136</v>
      </c>
      <c r="R15" s="177"/>
    </row>
    <row r="16" spans="2:15" ht="12.75">
      <c r="B16" s="178">
        <f>SUBTOTAL(9,B6:B15)</f>
        <v>13770518</v>
      </c>
      <c r="C16" s="178"/>
      <c r="D16" s="178"/>
      <c r="E16" s="178"/>
      <c r="F16" s="178"/>
      <c r="G16" s="178">
        <f>SUBTOTAL(9,G6:G15)</f>
        <v>18729406</v>
      </c>
      <c r="H16" s="178"/>
      <c r="M16" s="178">
        <f>SUBTOTAL(9,M6:M15)</f>
        <v>12000000</v>
      </c>
      <c r="N16" s="178">
        <f>SUBTOTAL(9,N6:N15)</f>
        <v>16469256</v>
      </c>
      <c r="O16" s="178"/>
    </row>
    <row r="17" spans="14:15" ht="12.75">
      <c r="N17" s="176"/>
      <c r="O17" s="176"/>
    </row>
    <row r="18" spans="2:15" ht="12.75">
      <c r="B18" s="176">
        <v>12000000</v>
      </c>
      <c r="M18" s="176">
        <v>12000000</v>
      </c>
      <c r="N18" s="176"/>
      <c r="O18" s="176"/>
    </row>
    <row r="19" spans="2:15" ht="12.75">
      <c r="B19" s="176">
        <f>B16-B18</f>
        <v>1770518</v>
      </c>
      <c r="M19" s="176">
        <f>M16-M18</f>
        <v>0</v>
      </c>
      <c r="N19" s="176"/>
      <c r="O19" s="176"/>
    </row>
    <row r="21" spans="15:16" ht="12.75">
      <c r="O21" s="179">
        <v>1000000</v>
      </c>
      <c r="P21" s="180">
        <v>8234628</v>
      </c>
    </row>
    <row r="22" spans="15:16" ht="12.75">
      <c r="O22" s="179">
        <v>2000000</v>
      </c>
      <c r="P22" s="180">
        <v>8234628</v>
      </c>
    </row>
    <row r="23" spans="15:16" ht="12.75">
      <c r="O23" s="179">
        <v>0</v>
      </c>
      <c r="P23" s="180">
        <f>SUM(P21:P22)</f>
        <v>16469256</v>
      </c>
    </row>
    <row r="24" ht="12.75">
      <c r="O24" s="179"/>
    </row>
    <row r="25" spans="10:16" ht="12.75">
      <c r="J25" s="179">
        <v>956171</v>
      </c>
      <c r="K25" s="179">
        <v>921115</v>
      </c>
      <c r="M25" s="176">
        <v>7050000</v>
      </c>
      <c r="O25" s="179">
        <v>500000</v>
      </c>
      <c r="P25" s="180">
        <v>16500000</v>
      </c>
    </row>
    <row r="26" spans="8:16" ht="12.75">
      <c r="H26" s="176">
        <v>98000</v>
      </c>
      <c r="J26" s="179">
        <v>98000</v>
      </c>
      <c r="K26" s="179">
        <v>15000</v>
      </c>
      <c r="M26" s="176">
        <v>6334339</v>
      </c>
      <c r="O26" s="179">
        <v>2500000</v>
      </c>
      <c r="P26" s="180">
        <f>P25-P23</f>
        <v>30744</v>
      </c>
    </row>
    <row r="27" spans="8:15" ht="12.75">
      <c r="H27" s="176">
        <v>15000</v>
      </c>
      <c r="J27" s="179">
        <v>15000</v>
      </c>
      <c r="K27" s="179">
        <v>213000</v>
      </c>
      <c r="M27" s="176">
        <v>2696517</v>
      </c>
      <c r="O27" s="179">
        <v>500000</v>
      </c>
    </row>
    <row r="28" spans="8:15" ht="12.75">
      <c r="H28" s="176">
        <v>958171</v>
      </c>
      <c r="J28" s="179"/>
      <c r="K28" s="179"/>
      <c r="M28" s="176">
        <f>SUM(M25:M27)</f>
        <v>16080856</v>
      </c>
      <c r="O28" s="179">
        <v>2000000</v>
      </c>
    </row>
    <row r="29" spans="8:15" ht="12.75">
      <c r="H29" s="176">
        <v>1200000</v>
      </c>
      <c r="J29" s="179">
        <v>1200000</v>
      </c>
      <c r="K29" s="179">
        <v>1150449</v>
      </c>
      <c r="O29" s="179">
        <v>1000000</v>
      </c>
    </row>
    <row r="30" spans="8:15" ht="12.75">
      <c r="H30" s="176">
        <v>1060000</v>
      </c>
      <c r="J30" s="96">
        <v>1060000</v>
      </c>
      <c r="K30" s="96">
        <v>80000</v>
      </c>
      <c r="O30" s="179"/>
    </row>
    <row r="31" spans="10:15" ht="12.75">
      <c r="J31" s="179">
        <f>SUM(J25:J30)</f>
        <v>3329171</v>
      </c>
      <c r="K31" s="96">
        <v>1060000</v>
      </c>
      <c r="O31" s="179">
        <v>2500000</v>
      </c>
    </row>
    <row r="32" spans="11:15" ht="12.75">
      <c r="K32" s="179">
        <f>SUM(K25:K31)</f>
        <v>3439564</v>
      </c>
      <c r="O32" s="179">
        <f>SUM(O21:O31)</f>
        <v>12000000</v>
      </c>
    </row>
    <row r="33" ht="12.75">
      <c r="P33">
        <v>98000</v>
      </c>
    </row>
    <row r="34" ht="12.75">
      <c r="P34">
        <v>133000</v>
      </c>
    </row>
    <row r="35" ht="12.75">
      <c r="P35">
        <v>225000</v>
      </c>
    </row>
    <row r="36" ht="12.75">
      <c r="P36">
        <f>SUM(P33:P35)</f>
        <v>456000</v>
      </c>
    </row>
  </sheetData>
  <sheetProtection/>
  <autoFilter ref="M5:R15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44"/>
  <sheetViews>
    <sheetView zoomScalePageLayoutView="0" workbookViewId="0" topLeftCell="A1">
      <selection activeCell="C4" sqref="C4:F6"/>
    </sheetView>
  </sheetViews>
  <sheetFormatPr defaultColWidth="8.8515625" defaultRowHeight="15" customHeight="1" zeroHeight="1"/>
  <cols>
    <col min="1" max="1" width="8.8515625" style="0" customWidth="1"/>
    <col min="2" max="2" width="24.00390625" style="0" bestFit="1" customWidth="1"/>
    <col min="3" max="6" width="24.140625" style="187" customWidth="1"/>
  </cols>
  <sheetData>
    <row r="1" spans="2:6" ht="27.75">
      <c r="B1" s="224" t="s">
        <v>152</v>
      </c>
      <c r="C1" s="224"/>
      <c r="D1" s="224"/>
      <c r="E1" s="224"/>
      <c r="F1" s="224"/>
    </row>
    <row r="2" ht="12.75"/>
    <row r="3" spans="2:6" ht="19.5">
      <c r="B3" s="188" t="s">
        <v>153</v>
      </c>
      <c r="C3" s="189" t="e">
        <f>#REF!</f>
        <v>#REF!</v>
      </c>
      <c r="D3" s="190"/>
      <c r="E3" s="190"/>
      <c r="F3" s="190"/>
    </row>
    <row r="4" spans="2:6" ht="12.75">
      <c r="B4" s="225" t="s">
        <v>154</v>
      </c>
      <c r="C4" s="226" t="e">
        <f>TRIM(C17&amp;" "&amp;D17&amp;" "&amp;E17&amp;" "&amp;F17)</f>
        <v>#REF!</v>
      </c>
      <c r="D4" s="226"/>
      <c r="E4" s="226"/>
      <c r="F4" s="226"/>
    </row>
    <row r="5" spans="2:6" ht="12.75">
      <c r="B5" s="225"/>
      <c r="C5" s="226"/>
      <c r="D5" s="226"/>
      <c r="E5" s="226"/>
      <c r="F5" s="226"/>
    </row>
    <row r="6" spans="2:6" ht="12.75">
      <c r="B6" s="225"/>
      <c r="C6" s="226"/>
      <c r="D6" s="226"/>
      <c r="E6" s="226"/>
      <c r="F6" s="226"/>
    </row>
    <row r="7" ht="12.75"/>
    <row r="8" ht="13.5" thickBot="1"/>
    <row r="9" spans="2:6" ht="33" thickBot="1" thickTop="1">
      <c r="B9" s="191" t="s">
        <v>4</v>
      </c>
      <c r="C9" s="192" t="s">
        <v>155</v>
      </c>
      <c r="D9" s="192" t="s">
        <v>156</v>
      </c>
      <c r="E9" s="193" t="s">
        <v>157</v>
      </c>
      <c r="F9" s="194" t="s">
        <v>158</v>
      </c>
    </row>
    <row r="10" spans="2:6" ht="16.5" thickBot="1" thickTop="1">
      <c r="B10" s="195" t="s">
        <v>159</v>
      </c>
      <c r="C10" s="196">
        <v>1</v>
      </c>
      <c r="D10" s="196">
        <v>4</v>
      </c>
      <c r="E10" s="196">
        <v>7</v>
      </c>
      <c r="F10" s="197">
        <v>10</v>
      </c>
    </row>
    <row r="11" spans="2:6" ht="16.5" thickBot="1" thickTop="1">
      <c r="B11" s="198" t="s">
        <v>160</v>
      </c>
      <c r="C11" s="199">
        <v>3</v>
      </c>
      <c r="D11" s="199">
        <v>3</v>
      </c>
      <c r="E11" s="199">
        <v>3</v>
      </c>
      <c r="F11" s="200">
        <v>3</v>
      </c>
    </row>
    <row r="12" spans="2:6" ht="16.5" thickBot="1" thickTop="1">
      <c r="B12" s="201" t="s">
        <v>161</v>
      </c>
      <c r="C12" s="202" t="e">
        <f>--MID(TEXT(TRUNC(N($C$3),0),REPT(0,12)),C10,C11)</f>
        <v>#REF!</v>
      </c>
      <c r="D12" s="202" t="e">
        <f>--MID(TEXT(TRUNC(N($C$3),0),REPT(0,12)),D10,D11)</f>
        <v>#REF!</v>
      </c>
      <c r="E12" s="202" t="e">
        <f>--MID(TEXT(TRUNC(N($C$3),0),REPT(0,12)),E10,E11)</f>
        <v>#REF!</v>
      </c>
      <c r="F12" s="203" t="e">
        <f>--MID(TEXT(TRUNC(N($C$3),0),REPT(0,12)),F10,F11)</f>
        <v>#REF!</v>
      </c>
    </row>
    <row r="13" spans="2:6" ht="15.75" thickTop="1">
      <c r="B13" s="204" t="s">
        <v>162</v>
      </c>
      <c r="C13" s="205" t="e">
        <f>N("Ambil angka Milyar")+--MID(TEXT(N(C$12),REPT(0,3)),1,1)</f>
        <v>#REF!</v>
      </c>
      <c r="D13" s="205" t="e">
        <f>--MID(TEXT(N(D$12),REPT(0,3)),1,1)</f>
        <v>#REF!</v>
      </c>
      <c r="E13" s="205" t="e">
        <f>--MID(TEXT(N(E$12),REPT(0,3)),1,1)</f>
        <v>#REF!</v>
      </c>
      <c r="F13" s="205" t="e">
        <f>--MID(TEXT(N(F$12),REPT(0,3)),1,1)</f>
        <v>#REF!</v>
      </c>
    </row>
    <row r="14" spans="2:6" ht="15">
      <c r="B14" s="206" t="s">
        <v>163</v>
      </c>
      <c r="C14" s="207" t="e">
        <f>N("Bila digit pertama angka puluhan &gt; 1 MAKA hasilkan 1 digit angka depannya BILA TIDAK hasilkan Nol")+IF(--MID(TEXT(N(C$12),REPT(0,3)),2,1)&gt;1,--MID(TEXT(N(C$12),REPT(0,3)),2,1),0)</f>
        <v>#REF!</v>
      </c>
      <c r="D14" s="207" t="e">
        <f>N("Bila digit pertama angka puluhan &gt; 1 MAKA hasilkan 1 digit angka depannya BILA TIDAK hasilkan Nol")+IF(--MID(TEXT(N(D$12),REPT(0,3)),2,1)&gt;1,--MID(TEXT(N(D$12),REPT(0,3)),2,1),0)</f>
        <v>#REF!</v>
      </c>
      <c r="E14" s="207" t="e">
        <f>N("Bila digit pertama angka puluhan &gt; 1 MAKA hasilkan 1 digit angka depannya BILA TIDAK hasilkan Nol")+IF(--MID(TEXT(N(E$12),REPT(0,3)),2,1)&gt;1,--MID(TEXT(N(E$12),REPT(0,3)),2,1),0)</f>
        <v>#REF!</v>
      </c>
      <c r="F14" s="207" t="e">
        <f>N("Bila digit pertama angka puluhan &gt; 1 MAKA hasilkan 1 digit angka depannya BILA TIDAK hasilkan Nol")+IF(--MID(TEXT(N(F$12),REPT(0,3)),2,1)&gt;1,--MID(TEXT(N(F$12),REPT(0,3)),2,1),0)</f>
        <v>#REF!</v>
      </c>
    </row>
    <row r="15" spans="2:6" ht="15">
      <c r="B15" s="206" t="s">
        <v>164</v>
      </c>
      <c r="C15" s="207" t="e">
        <f>N("Bila 2 digit terakhir &gt; 19 MAKA hasilkan 1 digit terakhir BILA TIDAK hasilkan 2 digit terakhir")+IF(--MID(TEXT(N(C$12),REPT(0,3)),2,2)&gt;19,--MID(TEXT(N(C$12),REPT(0,3)),3,1),--MID(TEXT(N(C$12),REPT(0,3)),2,2))</f>
        <v>#REF!</v>
      </c>
      <c r="D15" s="207" t="e">
        <f>N("Bila 2 digit terakhir &gt; 19 MAKA hasilkan 1 digit terakhir BILA TIDAK hasilkan 2 digit terakhir")+IF(--MID(TEXT(N(D$12),REPT(0,3)),2,2)&gt;19,--MID(TEXT(N(D$12),REPT(0,3)),3,1),--MID(TEXT(N(D$12),REPT(0,3)),2,2))</f>
        <v>#REF!</v>
      </c>
      <c r="E15" s="207" t="e">
        <f>N("Bila 2 digit terakhir &gt; 19 MAKA hasilkan 1 digit terakhir BILA TIDAK hasilkan 2 digit terakhir")+IF(--MID(TEXT(N(E$12),REPT(0,3)),2,2)&gt;19,--MID(TEXT(N(E$12),REPT(0,3)),3,1),--MID(TEXT(N(E$12),REPT(0,3)),2,2))</f>
        <v>#REF!</v>
      </c>
      <c r="F15" s="207" t="e">
        <f>N("Bila 2 digit terakhir &gt; 19 MAKA hasilkan 1 digit terakhir BILA TIDAK hasilkan 2 digit terakhir")+IF(--MID(TEXT(N(F$12),REPT(0,3)),2,2)&gt;19,--MID(TEXT(N(F$12),REPT(0,3)),3,1),--MID(TEXT(N(F$12),REPT(0,3)),2,2))</f>
        <v>#REF!</v>
      </c>
    </row>
    <row r="16" spans="2:6" ht="15">
      <c r="B16" s="208" t="s">
        <v>165</v>
      </c>
      <c r="C16" s="209" t="e">
        <f>IF(C13=0," ",VLOOKUP(C13,Sheet4!$B$25:$C$44,2,0)&amp;" ratus ")&amp;IF(C14=0," ",VLOOKUP(C14,Sheet4!$B$25:$C$44,2,0)&amp;" puluh ")&amp;IF(C15=0," ",VLOOKUP(C15,Sheet4!$B$25:$C$44,2,0))&amp;IF(SUM(C13:C15)=0," "," milyar ")</f>
        <v>#REF!</v>
      </c>
      <c r="D16" s="209" t="e">
        <f>IF(D13=0," ",VLOOKUP(D13,Sheet4!$B$25:$C$44,2,0)&amp;" ratus ")&amp;IF(D14=0," ",VLOOKUP(D14,Sheet4!$B$25:$C$44,2,0)&amp;" puluh ")&amp;IF(D15=0," ",VLOOKUP(D15,Sheet4!$B$25:$C$44,2,0))&amp;IF(SUM(D13:D15)=0," "," juta ")</f>
        <v>#REF!</v>
      </c>
      <c r="E16" s="209" t="e">
        <f>IF(E13=0," ",VLOOKUP(E13,Sheet4!$B$25:$C$44,2,0)&amp;" ratus ")&amp;IF(E14=0," ",VLOOKUP(E14,Sheet4!$B$25:$C$44,2,0)&amp;" puluh ")&amp;IF(E15=0," ",VLOOKUP(E15,Sheet4!$B$25:$C$44,2,0))&amp;IF(SUM(E13:E15)=0," "," ribu ")</f>
        <v>#REF!</v>
      </c>
      <c r="F16" s="209" t="e">
        <f>IF(F13=0," ",VLOOKUP(F13,Sheet4!$B$25:$C$44,2,0)&amp;" ratus ")&amp;IF(F14=0," ",VLOOKUP(F14,Sheet4!$B$25:$C$44,2,0)&amp;" puluh ")&amp;IF(F15=0," ",VLOOKUP(F15,Sheet4!$B$25:$C$44,2,0)&amp;" ")</f>
        <v>#REF!</v>
      </c>
    </row>
    <row r="17" spans="2:6" ht="15">
      <c r="B17" s="210" t="s">
        <v>166</v>
      </c>
      <c r="C17" s="211" t="e">
        <f>TRIM(SUBSTITUTE(SUBSTITUTE(IF(C12=1,SUBSTITUTE(TRIM(C16),"satu ribu"," seribu "),TRIM(C16)),"satu ratus"," seratus "),"satu puluh"," sepuluh "))</f>
        <v>#REF!</v>
      </c>
      <c r="D17" s="211" t="e">
        <f>TRIM(SUBSTITUTE(SUBSTITUTE(IF(D12=1,SUBSTITUTE(TRIM(D16),"satu ribu"," seribu "),TRIM(D16)),"satu ratus"," seratus "),"satu puluh"," sepuluh "))</f>
        <v>#REF!</v>
      </c>
      <c r="E17" s="211" t="e">
        <f>TRIM(SUBSTITUTE(SUBSTITUTE(IF(E12=1,SUBSTITUTE(TRIM(E16),"satu ribu"," seribu "),TRIM(E16)),"satu ratus"," seratus "),"satu puluh"," sepuluh "))</f>
        <v>#REF!</v>
      </c>
      <c r="F17" s="211" t="e">
        <f>TRIM(SUBSTITUTE(SUBSTITUTE(IF(F12=1,SUBSTITUTE(TRIM(F16),"satu ribu"," seribu "),TRIM(F16)),"satu ratus"," seratus "),"satu puluh"," sepuluh "))</f>
        <v>#REF!</v>
      </c>
    </row>
    <row r="18" ht="12.75"/>
    <row r="19" ht="12.75"/>
    <row r="20" ht="12.75"/>
    <row r="21" ht="12.75" hidden="1"/>
    <row r="22" ht="12.75" hidden="1"/>
    <row r="23" ht="12.75" hidden="1"/>
    <row r="24" spans="2:3" ht="15" hidden="1">
      <c r="B24" s="212" t="s">
        <v>167</v>
      </c>
      <c r="C24" s="213" t="s">
        <v>154</v>
      </c>
    </row>
    <row r="25" ht="12.75" hidden="1">
      <c r="B25">
        <v>0</v>
      </c>
    </row>
    <row r="26" spans="2:3" ht="12.75" hidden="1">
      <c r="B26">
        <v>1</v>
      </c>
      <c r="C26" s="187" t="s">
        <v>168</v>
      </c>
    </row>
    <row r="27" spans="2:3" ht="12.75" hidden="1">
      <c r="B27">
        <v>2</v>
      </c>
      <c r="C27" s="187" t="s">
        <v>169</v>
      </c>
    </row>
    <row r="28" spans="2:3" ht="12.75" hidden="1">
      <c r="B28">
        <v>3</v>
      </c>
      <c r="C28" s="187" t="s">
        <v>170</v>
      </c>
    </row>
    <row r="29" spans="2:3" ht="12.75" hidden="1">
      <c r="B29">
        <v>4</v>
      </c>
      <c r="C29" s="187" t="s">
        <v>171</v>
      </c>
    </row>
    <row r="30" spans="2:3" ht="12.75" hidden="1">
      <c r="B30">
        <v>5</v>
      </c>
      <c r="C30" s="187" t="s">
        <v>172</v>
      </c>
    </row>
    <row r="31" spans="2:3" ht="12.75" hidden="1">
      <c r="B31">
        <v>6</v>
      </c>
      <c r="C31" s="187" t="s">
        <v>173</v>
      </c>
    </row>
    <row r="32" spans="2:3" ht="12.75" hidden="1">
      <c r="B32">
        <v>7</v>
      </c>
      <c r="C32" s="187" t="s">
        <v>174</v>
      </c>
    </row>
    <row r="33" spans="2:3" ht="12.75" hidden="1">
      <c r="B33">
        <v>8</v>
      </c>
      <c r="C33" s="187" t="s">
        <v>175</v>
      </c>
    </row>
    <row r="34" spans="2:3" ht="12.75" hidden="1">
      <c r="B34">
        <v>9</v>
      </c>
      <c r="C34" s="187" t="s">
        <v>176</v>
      </c>
    </row>
    <row r="35" spans="2:3" ht="12.75" hidden="1">
      <c r="B35">
        <v>10</v>
      </c>
      <c r="C35" s="187" t="s">
        <v>177</v>
      </c>
    </row>
    <row r="36" spans="2:3" ht="12.75" hidden="1">
      <c r="B36">
        <v>11</v>
      </c>
      <c r="C36" s="187" t="s">
        <v>178</v>
      </c>
    </row>
    <row r="37" spans="2:3" ht="12.75" hidden="1">
      <c r="B37">
        <v>12</v>
      </c>
      <c r="C37" s="187" t="s">
        <v>179</v>
      </c>
    </row>
    <row r="38" spans="2:3" ht="12.75" hidden="1">
      <c r="B38">
        <v>13</v>
      </c>
      <c r="C38" s="187" t="s">
        <v>180</v>
      </c>
    </row>
    <row r="39" spans="2:3" ht="12.75" hidden="1">
      <c r="B39">
        <v>14</v>
      </c>
      <c r="C39" s="187" t="s">
        <v>181</v>
      </c>
    </row>
    <row r="40" spans="2:3" ht="12.75" hidden="1">
      <c r="B40">
        <v>15</v>
      </c>
      <c r="C40" s="187" t="s">
        <v>182</v>
      </c>
    </row>
    <row r="41" spans="2:3" ht="12.75" hidden="1">
      <c r="B41">
        <v>16</v>
      </c>
      <c r="C41" s="187" t="s">
        <v>183</v>
      </c>
    </row>
    <row r="42" spans="2:3" ht="12.75" hidden="1">
      <c r="B42">
        <v>17</v>
      </c>
      <c r="C42" s="187" t="s">
        <v>184</v>
      </c>
    </row>
    <row r="43" spans="2:3" ht="12.75" hidden="1">
      <c r="B43">
        <v>18</v>
      </c>
      <c r="C43" s="187" t="s">
        <v>185</v>
      </c>
    </row>
    <row r="44" spans="2:3" ht="12.75" hidden="1">
      <c r="B44">
        <v>19</v>
      </c>
      <c r="C44" s="187" t="s">
        <v>186</v>
      </c>
    </row>
  </sheetData>
  <sheetProtection/>
  <mergeCells count="3">
    <mergeCell ref="B1:F1"/>
    <mergeCell ref="B4:B6"/>
    <mergeCell ref="C4:F6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P59"/>
  <sheetViews>
    <sheetView showGridLines="0" tabSelected="1" view="pageBreakPreview" zoomScaleSheetLayoutView="100" zoomScalePageLayoutView="0" workbookViewId="0" topLeftCell="A25">
      <selection activeCell="H24" sqref="H24"/>
    </sheetView>
  </sheetViews>
  <sheetFormatPr defaultColWidth="9.140625" defaultRowHeight="12.75"/>
  <cols>
    <col min="1" max="1" width="1.421875" style="14" customWidth="1"/>
    <col min="2" max="2" width="2.8515625" style="14" customWidth="1"/>
    <col min="3" max="3" width="4.00390625" style="14" customWidth="1"/>
    <col min="4" max="4" width="18.421875" style="14" customWidth="1"/>
    <col min="5" max="5" width="1.421875" style="14" customWidth="1"/>
    <col min="6" max="6" width="31.00390625" style="14" customWidth="1"/>
    <col min="7" max="7" width="11.421875" style="14" customWidth="1"/>
    <col min="8" max="8" width="4.7109375" style="14" customWidth="1"/>
    <col min="9" max="9" width="11.28125" style="14" customWidth="1"/>
    <col min="10" max="10" width="22.8515625" style="50" customWidth="1"/>
    <col min="11" max="11" width="11.421875" style="14" customWidth="1"/>
    <col min="12" max="13" width="10.28125" style="14" bestFit="1" customWidth="1"/>
    <col min="14" max="14" width="27.421875" style="14" bestFit="1" customWidth="1"/>
    <col min="15" max="16" width="10.28125" style="14" bestFit="1" customWidth="1"/>
    <col min="17" max="16384" width="11.421875" style="14" customWidth="1"/>
  </cols>
  <sheetData>
    <row r="1" spans="3:10" ht="12.75">
      <c r="C1" s="181"/>
      <c r="D1" s="181"/>
      <c r="E1" s="181"/>
      <c r="F1" s="181"/>
      <c r="G1" s="181"/>
      <c r="H1" s="181"/>
      <c r="I1" s="181"/>
      <c r="J1" s="181" t="s">
        <v>67</v>
      </c>
    </row>
    <row r="2" spans="3:10" ht="12.75">
      <c r="C2" s="181"/>
      <c r="D2" s="181"/>
      <c r="E2" s="181"/>
      <c r="F2" s="181"/>
      <c r="G2" s="181"/>
      <c r="H2" s="181"/>
      <c r="I2" s="181"/>
      <c r="J2" s="181" t="s">
        <v>145</v>
      </c>
    </row>
    <row r="3" spans="3:10" ht="12.75">
      <c r="C3" s="181"/>
      <c r="D3" s="181"/>
      <c r="E3" s="181"/>
      <c r="F3" s="181"/>
      <c r="G3" s="181"/>
      <c r="H3" s="181"/>
      <c r="I3" s="181"/>
      <c r="J3" s="181" t="s">
        <v>146</v>
      </c>
    </row>
    <row r="4" spans="3:14" ht="12.75">
      <c r="C4" s="181"/>
      <c r="D4" s="181"/>
      <c r="E4" s="181"/>
      <c r="F4" s="181"/>
      <c r="G4" s="181"/>
      <c r="H4" s="181"/>
      <c r="I4" s="181"/>
      <c r="J4" s="181" t="s">
        <v>147</v>
      </c>
      <c r="N4" s="186"/>
    </row>
    <row r="5" spans="3:14" ht="12.75">
      <c r="C5" s="181"/>
      <c r="D5" s="181"/>
      <c r="E5" s="181"/>
      <c r="F5" s="181"/>
      <c r="G5" s="181"/>
      <c r="H5" s="181"/>
      <c r="I5" s="181"/>
      <c r="J5" s="181" t="s">
        <v>148</v>
      </c>
      <c r="N5" s="236"/>
    </row>
    <row r="6" ht="5.25" customHeight="1">
      <c r="N6" s="236"/>
    </row>
    <row r="7" ht="5.25" customHeight="1">
      <c r="N7" s="236"/>
    </row>
    <row r="8" spans="3:14" ht="18">
      <c r="C8" s="237" t="s">
        <v>12</v>
      </c>
      <c r="D8" s="237"/>
      <c r="E8" s="237"/>
      <c r="F8" s="237"/>
      <c r="G8" s="237"/>
      <c r="H8" s="237"/>
      <c r="I8" s="237"/>
      <c r="J8" s="237"/>
      <c r="N8" s="236"/>
    </row>
    <row r="9" ht="8.25" customHeight="1">
      <c r="N9" s="236"/>
    </row>
    <row r="10" spans="3:14" ht="12.75">
      <c r="C10" s="14" t="s">
        <v>81</v>
      </c>
      <c r="E10" s="14" t="s">
        <v>3</v>
      </c>
      <c r="F10" s="322" t="s">
        <v>205</v>
      </c>
      <c r="G10" s="15"/>
      <c r="H10" s="15"/>
      <c r="J10" s="51"/>
      <c r="N10" s="236"/>
    </row>
    <row r="11" spans="3:6" ht="12.75">
      <c r="C11" s="14" t="s">
        <v>10</v>
      </c>
      <c r="E11" s="14" t="s">
        <v>3</v>
      </c>
      <c r="F11" s="322" t="s">
        <v>202</v>
      </c>
    </row>
    <row r="12" spans="3:7" ht="12.75">
      <c r="C12" s="14" t="s">
        <v>86</v>
      </c>
      <c r="E12" s="14" t="s">
        <v>3</v>
      </c>
      <c r="F12" s="322" t="s">
        <v>202</v>
      </c>
      <c r="G12" s="15"/>
    </row>
    <row r="13" spans="3:6" ht="12.75">
      <c r="C13" s="14" t="s">
        <v>10</v>
      </c>
      <c r="E13" s="14" t="s">
        <v>3</v>
      </c>
      <c r="F13" s="322" t="s">
        <v>202</v>
      </c>
    </row>
    <row r="15" spans="3:10" ht="18.75" customHeight="1">
      <c r="C15" s="34" t="s">
        <v>13</v>
      </c>
      <c r="D15" s="243" t="s">
        <v>14</v>
      </c>
      <c r="E15" s="243"/>
      <c r="F15" s="243"/>
      <c r="G15" s="243"/>
      <c r="H15" s="244" t="s">
        <v>15</v>
      </c>
      <c r="I15" s="245"/>
      <c r="J15" s="47" t="s">
        <v>16</v>
      </c>
    </row>
    <row r="16" spans="3:13" ht="17.25" customHeight="1">
      <c r="C16" s="36" t="s">
        <v>75</v>
      </c>
      <c r="D16" s="37"/>
      <c r="E16" s="37"/>
      <c r="F16" s="37"/>
      <c r="G16" s="37"/>
      <c r="H16" s="241"/>
      <c r="I16" s="242"/>
      <c r="J16" s="48"/>
      <c r="K16" s="38"/>
      <c r="M16" s="39"/>
    </row>
    <row r="17" spans="3:14" ht="15.75" customHeight="1">
      <c r="C17" s="55"/>
      <c r="D17" s="227"/>
      <c r="E17" s="228"/>
      <c r="F17" s="228"/>
      <c r="G17" s="229"/>
      <c r="H17" s="46"/>
      <c r="I17" s="91"/>
      <c r="J17" s="49"/>
      <c r="L17" s="63"/>
      <c r="N17" s="63"/>
    </row>
    <row r="18" spans="3:14" ht="15.75" customHeight="1">
      <c r="C18" s="69"/>
      <c r="D18" s="217"/>
      <c r="E18" s="218"/>
      <c r="F18" s="218"/>
      <c r="G18" s="219"/>
      <c r="H18" s="46"/>
      <c r="I18" s="91"/>
      <c r="J18" s="49"/>
      <c r="L18" s="63"/>
      <c r="N18" s="63"/>
    </row>
    <row r="19" spans="3:16" ht="17.25" customHeight="1">
      <c r="C19" s="40" t="s">
        <v>76</v>
      </c>
      <c r="D19" s="41"/>
      <c r="E19" s="41"/>
      <c r="F19" s="41"/>
      <c r="G19" s="41"/>
      <c r="H19" s="46"/>
      <c r="I19" s="45"/>
      <c r="J19" s="49"/>
      <c r="L19" s="63"/>
      <c r="M19" s="39"/>
      <c r="N19" s="63"/>
      <c r="O19" s="63"/>
      <c r="P19" s="65"/>
    </row>
    <row r="20" spans="3:15" ht="15.75" customHeight="1">
      <c r="C20" s="55"/>
      <c r="D20" s="227"/>
      <c r="E20" s="228"/>
      <c r="F20" s="228"/>
      <c r="G20" s="229"/>
      <c r="H20" s="46"/>
      <c r="I20" s="45"/>
      <c r="J20" s="49"/>
      <c r="M20" s="66"/>
      <c r="O20" s="63"/>
    </row>
    <row r="21" spans="3:15" ht="15.75" customHeight="1">
      <c r="C21" s="69"/>
      <c r="D21" s="217"/>
      <c r="E21" s="218"/>
      <c r="F21" s="218"/>
      <c r="G21" s="219"/>
      <c r="H21" s="46"/>
      <c r="I21" s="45"/>
      <c r="J21" s="49"/>
      <c r="M21" s="66"/>
      <c r="O21" s="63"/>
    </row>
    <row r="22" spans="3:13" ht="17.25" customHeight="1">
      <c r="C22" s="40" t="s">
        <v>78</v>
      </c>
      <c r="D22" s="41"/>
      <c r="E22" s="41"/>
      <c r="F22" s="41"/>
      <c r="G22" s="41"/>
      <c r="H22" s="46"/>
      <c r="I22" s="68"/>
      <c r="J22" s="49"/>
      <c r="M22" s="39"/>
    </row>
    <row r="23" spans="3:15" ht="15.75" customHeight="1">
      <c r="C23" s="55">
        <v>1</v>
      </c>
      <c r="D23" s="246"/>
      <c r="E23" s="247"/>
      <c r="F23" s="247"/>
      <c r="G23" s="248"/>
      <c r="H23" s="46" t="s">
        <v>5</v>
      </c>
      <c r="I23" s="45"/>
      <c r="J23" s="49"/>
      <c r="L23" s="65"/>
      <c r="N23" s="63"/>
      <c r="O23" s="65"/>
    </row>
    <row r="24" spans="3:15" ht="15.75" customHeight="1">
      <c r="C24" s="69">
        <v>2</v>
      </c>
      <c r="D24" s="249"/>
      <c r="E24" s="250"/>
      <c r="F24" s="250"/>
      <c r="G24" s="251"/>
      <c r="H24" s="46"/>
      <c r="I24" s="45"/>
      <c r="J24" s="49"/>
      <c r="L24" s="65"/>
      <c r="N24" s="63"/>
      <c r="O24" s="65"/>
    </row>
    <row r="25" spans="3:15" ht="17.25" customHeight="1">
      <c r="C25" s="97" t="s">
        <v>77</v>
      </c>
      <c r="D25" s="98"/>
      <c r="E25" s="98"/>
      <c r="F25" s="98"/>
      <c r="G25" s="98"/>
      <c r="H25" s="99"/>
      <c r="I25" s="100"/>
      <c r="J25" s="75"/>
      <c r="L25" s="63"/>
      <c r="M25" s="39"/>
      <c r="N25" s="63"/>
      <c r="O25" s="65"/>
    </row>
    <row r="26" spans="3:14" ht="35.25" customHeight="1">
      <c r="C26" s="67">
        <v>1</v>
      </c>
      <c r="D26" s="323" t="s">
        <v>203</v>
      </c>
      <c r="E26" s="324"/>
      <c r="F26" s="324"/>
      <c r="G26" s="325"/>
      <c r="H26" s="95" t="s">
        <v>5</v>
      </c>
      <c r="I26" s="96">
        <v>360000</v>
      </c>
      <c r="J26" s="216"/>
      <c r="L26" s="65"/>
      <c r="N26" s="65"/>
    </row>
    <row r="27" spans="3:14" ht="16.5" customHeight="1" thickBot="1">
      <c r="C27" s="238" t="s">
        <v>15</v>
      </c>
      <c r="D27" s="239"/>
      <c r="E27" s="239"/>
      <c r="F27" s="239"/>
      <c r="G27" s="240"/>
      <c r="H27" s="94" t="s">
        <v>5</v>
      </c>
      <c r="I27" s="92">
        <f>SUM(I17:I26)</f>
        <v>360000</v>
      </c>
      <c r="J27" s="93"/>
      <c r="L27" s="65"/>
      <c r="N27" s="65"/>
    </row>
    <row r="28" spans="3:13" ht="15.75" customHeight="1" thickBot="1" thickTop="1">
      <c r="C28" s="233" t="str">
        <f>""&amp;Sheet2!C4&amp;" rupiah"</f>
        <v>tiga ratus enam puluh ribu rupiah</v>
      </c>
      <c r="D28" s="234"/>
      <c r="E28" s="234"/>
      <c r="F28" s="234"/>
      <c r="G28" s="234"/>
      <c r="H28" s="234"/>
      <c r="I28" s="234"/>
      <c r="J28" s="235"/>
      <c r="K28" s="144"/>
      <c r="L28" s="72"/>
      <c r="M28" s="73"/>
    </row>
    <row r="29" ht="15" customHeight="1" thickTop="1"/>
    <row r="30" spans="3:8" ht="12.75">
      <c r="C30" s="14" t="s">
        <v>17</v>
      </c>
      <c r="H30" s="14" t="s">
        <v>69</v>
      </c>
    </row>
    <row r="31" spans="3:14" ht="15.75" customHeight="1">
      <c r="C31" s="16" t="s">
        <v>5</v>
      </c>
      <c r="D31" s="32">
        <f>I27</f>
        <v>360000</v>
      </c>
      <c r="E31" s="32"/>
      <c r="H31" s="16" t="s">
        <v>68</v>
      </c>
      <c r="I31" s="26"/>
      <c r="J31" s="52"/>
      <c r="N31" s="63"/>
    </row>
    <row r="32" spans="8:16" s="43" customFormat="1" ht="29.25" customHeight="1">
      <c r="H32" s="43" t="s">
        <v>5</v>
      </c>
      <c r="I32" s="44">
        <f>I27</f>
        <v>360000</v>
      </c>
      <c r="J32" s="53"/>
      <c r="N32" s="64"/>
      <c r="O32" s="64"/>
      <c r="P32" s="64"/>
    </row>
    <row r="33" spans="3:9" ht="12.75">
      <c r="C33" s="14" t="s">
        <v>197</v>
      </c>
      <c r="H33" s="14" t="s">
        <v>74</v>
      </c>
      <c r="I33" s="27"/>
    </row>
    <row r="34" ht="12.75" customHeight="1"/>
    <row r="35" ht="12.75" customHeight="1"/>
    <row r="36" ht="16.5" customHeight="1"/>
    <row r="37" ht="7.5" customHeight="1"/>
    <row r="38" spans="3:10" ht="12.75">
      <c r="C38" s="28" t="s">
        <v>188</v>
      </c>
      <c r="D38" s="21"/>
      <c r="E38" s="21"/>
      <c r="G38" s="14" t="s">
        <v>4</v>
      </c>
      <c r="H38" s="326" t="str">
        <f>MUTLAK!E13</f>
        <v>…......................</v>
      </c>
      <c r="I38" s="322"/>
      <c r="J38" s="222"/>
    </row>
    <row r="39" spans="3:10" ht="12.75">
      <c r="C39" s="21" t="s">
        <v>64</v>
      </c>
      <c r="D39" s="24" t="s">
        <v>189</v>
      </c>
      <c r="E39" s="24"/>
      <c r="H39" s="327" t="str">
        <f>_xlfn.CONCAT(MUTLAK!B14,".")</f>
        <v>NIP.</v>
      </c>
      <c r="I39" s="328" t="str">
        <f>MUTLAK!E14</f>
        <v>…......................</v>
      </c>
      <c r="J39" s="222"/>
    </row>
    <row r="40" spans="3:10" ht="11.25" customHeight="1" thickBot="1">
      <c r="C40" s="29"/>
      <c r="D40" s="29"/>
      <c r="E40" s="29"/>
      <c r="F40" s="29"/>
      <c r="G40" s="29"/>
      <c r="H40" s="29"/>
      <c r="I40" s="29" t="s">
        <v>40</v>
      </c>
      <c r="J40" s="54"/>
    </row>
    <row r="41" spans="2:10" ht="16.5" thickTop="1">
      <c r="B41" s="230" t="s">
        <v>70</v>
      </c>
      <c r="C41" s="230"/>
      <c r="D41" s="230"/>
      <c r="E41" s="230"/>
      <c r="F41" s="230"/>
      <c r="G41" s="230"/>
      <c r="H41" s="230"/>
      <c r="I41" s="230"/>
      <c r="J41" s="230"/>
    </row>
    <row r="43" spans="3:9" ht="12.75">
      <c r="C43" s="14" t="s">
        <v>18</v>
      </c>
      <c r="G43" s="30" t="s">
        <v>20</v>
      </c>
      <c r="H43" s="232">
        <f>I27</f>
        <v>360000</v>
      </c>
      <c r="I43" s="232"/>
    </row>
    <row r="44" spans="3:9" ht="12.75">
      <c r="C44" s="14" t="s">
        <v>19</v>
      </c>
      <c r="G44" s="30" t="s">
        <v>20</v>
      </c>
      <c r="H44" s="232"/>
      <c r="I44" s="232"/>
    </row>
    <row r="45" spans="3:10" ht="12.75">
      <c r="C45" s="56" t="s">
        <v>21</v>
      </c>
      <c r="D45" s="56"/>
      <c r="E45" s="56"/>
      <c r="F45" s="56"/>
      <c r="G45" s="57" t="s">
        <v>20</v>
      </c>
      <c r="H45" s="231">
        <f>H43-H44</f>
        <v>360000</v>
      </c>
      <c r="I45" s="231"/>
      <c r="J45" s="50" t="s">
        <v>91</v>
      </c>
    </row>
    <row r="46" ht="7.5" customHeight="1"/>
    <row r="47" spans="3:9" ht="15" customHeight="1">
      <c r="C47" s="42"/>
      <c r="D47" s="42"/>
      <c r="E47" s="42"/>
      <c r="F47" s="42"/>
      <c r="G47" s="42"/>
      <c r="H47" s="42"/>
      <c r="I47" s="42"/>
    </row>
    <row r="48" spans="3:9" ht="12.75">
      <c r="C48" s="42"/>
      <c r="D48" s="42"/>
      <c r="E48" s="42"/>
      <c r="F48" s="42"/>
      <c r="G48" s="42"/>
      <c r="H48" s="42"/>
      <c r="I48" s="42"/>
    </row>
    <row r="50" ht="12.75">
      <c r="I50" s="14" t="s">
        <v>73</v>
      </c>
    </row>
    <row r="52" ht="15" customHeight="1"/>
    <row r="53" ht="16.5" customHeight="1"/>
    <row r="54" spans="3:10" ht="12.75">
      <c r="C54" s="76">
        <f>N5</f>
        <v>0</v>
      </c>
      <c r="I54" s="27" t="s">
        <v>193</v>
      </c>
      <c r="J54" s="14"/>
    </row>
    <row r="55" spans="9:10" ht="12.75">
      <c r="I55" s="14" t="s">
        <v>194</v>
      </c>
      <c r="J55" s="15"/>
    </row>
    <row r="57" spans="2:3" ht="12.75">
      <c r="B57" s="31"/>
      <c r="C57" s="214"/>
    </row>
    <row r="59" ht="12.75">
      <c r="B59" s="15"/>
    </row>
  </sheetData>
  <sheetProtection/>
  <mergeCells count="16">
    <mergeCell ref="N5:N10"/>
    <mergeCell ref="C8:J8"/>
    <mergeCell ref="C27:G27"/>
    <mergeCell ref="H16:I16"/>
    <mergeCell ref="D15:G15"/>
    <mergeCell ref="H15:I15"/>
    <mergeCell ref="D26:G26"/>
    <mergeCell ref="D23:G23"/>
    <mergeCell ref="D24:G24"/>
    <mergeCell ref="D17:G17"/>
    <mergeCell ref="D20:G20"/>
    <mergeCell ref="B41:J41"/>
    <mergeCell ref="H45:I45"/>
    <mergeCell ref="H44:I44"/>
    <mergeCell ref="H43:I43"/>
    <mergeCell ref="C28:J28"/>
  </mergeCells>
  <printOptions/>
  <pageMargins left="0.33" right="0.35433070866141736" top="0.31496062992125984" bottom="0.1968503937007874" header="0.5118110236220472" footer="0.433070866141732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51"/>
  <sheetViews>
    <sheetView view="pageBreakPreview" zoomScaleSheetLayoutView="100" zoomScalePageLayoutView="0" workbookViewId="0" topLeftCell="A26">
      <selection activeCell="B27" sqref="B27:L28"/>
    </sheetView>
  </sheetViews>
  <sheetFormatPr defaultColWidth="8.8515625" defaultRowHeight="12.75"/>
  <cols>
    <col min="1" max="1" width="1.7109375" style="0" customWidth="1"/>
    <col min="2" max="2" width="3.28125" style="0" customWidth="1"/>
    <col min="3" max="3" width="12.421875" style="0" customWidth="1"/>
    <col min="4" max="4" width="2.7109375" style="0" customWidth="1"/>
    <col min="5" max="5" width="23.421875" style="0" customWidth="1"/>
    <col min="6" max="6" width="4.421875" style="0" customWidth="1"/>
    <col min="7" max="7" width="8.8515625" style="0" customWidth="1"/>
    <col min="8" max="8" width="6.7109375" style="0" customWidth="1"/>
    <col min="9" max="9" width="6.00390625" style="0" customWidth="1"/>
    <col min="10" max="10" width="16.7109375" style="0" customWidth="1"/>
    <col min="11" max="11" width="12.140625" style="0" customWidth="1"/>
    <col min="12" max="12" width="3.421875" style="0" customWidth="1"/>
    <col min="13" max="13" width="4.00390625" style="0" customWidth="1"/>
    <col min="14" max="14" width="8.8515625" style="0" customWidth="1"/>
    <col min="15" max="15" width="10.28125" style="0" bestFit="1" customWidth="1"/>
  </cols>
  <sheetData>
    <row r="1" spans="3:11" ht="5.25" customHeight="1">
      <c r="C1" s="1"/>
      <c r="D1" s="1"/>
      <c r="E1" s="1"/>
      <c r="F1" s="1"/>
      <c r="G1" s="1"/>
      <c r="H1" s="1"/>
      <c r="I1" s="1"/>
      <c r="J1" s="1"/>
      <c r="K1" s="1"/>
    </row>
    <row r="2" spans="3:11" ht="15.75" customHeight="1">
      <c r="C2" s="254" t="s">
        <v>85</v>
      </c>
      <c r="D2" s="254"/>
      <c r="E2" s="254"/>
      <c r="F2" s="254"/>
      <c r="G2" s="254"/>
      <c r="H2" s="254"/>
      <c r="I2" s="254"/>
      <c r="J2" s="254"/>
      <c r="K2" s="254"/>
    </row>
    <row r="3" spans="3:12" ht="13.5" customHeight="1">
      <c r="C3" s="255" t="s">
        <v>43</v>
      </c>
      <c r="D3" s="255"/>
      <c r="E3" s="255"/>
      <c r="F3" s="255"/>
      <c r="G3" s="255"/>
      <c r="H3" s="255"/>
      <c r="I3" s="255"/>
      <c r="J3" s="255"/>
      <c r="K3" s="255"/>
      <c r="L3" s="33"/>
    </row>
    <row r="4" spans="1:12" ht="14.25" customHeight="1">
      <c r="A4" s="70"/>
      <c r="B4" s="70"/>
      <c r="C4" s="258" t="s">
        <v>190</v>
      </c>
      <c r="D4" s="258"/>
      <c r="E4" s="258"/>
      <c r="F4" s="258"/>
      <c r="G4" s="258"/>
      <c r="H4" s="258"/>
      <c r="I4" s="258"/>
      <c r="J4" s="258"/>
      <c r="K4" s="258"/>
      <c r="L4" s="27"/>
    </row>
    <row r="5" spans="1:12" ht="9" customHeight="1">
      <c r="A5" s="71"/>
      <c r="B5" s="71"/>
      <c r="C5" s="256" t="s">
        <v>44</v>
      </c>
      <c r="D5" s="256"/>
      <c r="E5" s="256"/>
      <c r="F5" s="256"/>
      <c r="G5" s="256"/>
      <c r="H5" s="256"/>
      <c r="I5" s="256"/>
      <c r="J5" s="256"/>
      <c r="K5" s="256"/>
      <c r="L5" s="71"/>
    </row>
    <row r="6" spans="3:11" ht="1.5" customHeight="1" thickBot="1">
      <c r="C6" s="1"/>
      <c r="D6" s="1"/>
      <c r="E6" s="1"/>
      <c r="F6" s="1"/>
      <c r="G6" s="1"/>
      <c r="H6" s="1"/>
      <c r="I6" s="1"/>
      <c r="J6" s="1"/>
      <c r="K6" s="1"/>
    </row>
    <row r="7" spans="1:12" ht="18" customHeight="1" thickTop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8">
      <c r="B8" s="253" t="s">
        <v>79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</row>
    <row r="9" spans="3:12" ht="14.25" customHeight="1">
      <c r="C9" s="4"/>
      <c r="D9" s="4"/>
      <c r="E9" s="4"/>
      <c r="F9" s="4"/>
      <c r="G9" s="4"/>
      <c r="H9" s="4"/>
      <c r="I9" s="4"/>
      <c r="J9" s="4"/>
      <c r="K9" s="4"/>
      <c r="L9" s="4"/>
    </row>
    <row r="10" ht="17.25" customHeight="1"/>
    <row r="11" spans="2:12" ht="14.25" customHeight="1">
      <c r="B11" s="257" t="s">
        <v>57</v>
      </c>
      <c r="C11" s="257"/>
      <c r="D11" s="257"/>
      <c r="E11" s="257"/>
      <c r="F11" s="6"/>
      <c r="G11" s="6"/>
      <c r="H11" s="6"/>
      <c r="I11" s="6"/>
      <c r="J11" s="6"/>
      <c r="K11" s="6"/>
      <c r="L11" s="6"/>
    </row>
    <row r="12" spans="2:12" ht="6.7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4.25">
      <c r="B13" s="6" t="s">
        <v>45</v>
      </c>
      <c r="C13" s="6"/>
      <c r="D13" s="6" t="s">
        <v>3</v>
      </c>
      <c r="E13" s="329" t="s">
        <v>201</v>
      </c>
      <c r="F13" s="6"/>
      <c r="G13" s="6"/>
      <c r="H13" s="6"/>
      <c r="I13" s="6"/>
      <c r="J13" s="6" t="s">
        <v>4</v>
      </c>
      <c r="K13" s="6"/>
      <c r="L13" s="6"/>
    </row>
    <row r="14" spans="2:12" ht="14.25">
      <c r="B14" s="221" t="s">
        <v>46</v>
      </c>
      <c r="C14" s="6"/>
      <c r="D14" s="6" t="s">
        <v>3</v>
      </c>
      <c r="E14" s="329" t="s">
        <v>201</v>
      </c>
      <c r="F14" s="220"/>
      <c r="G14" s="220"/>
      <c r="H14" s="6"/>
      <c r="I14" s="6"/>
      <c r="J14" s="6"/>
      <c r="K14" s="6"/>
      <c r="L14" s="6"/>
    </row>
    <row r="15" spans="2:12" ht="16.5" customHeight="1">
      <c r="B15" s="6" t="s">
        <v>47</v>
      </c>
      <c r="C15" s="6"/>
      <c r="D15" s="6" t="s">
        <v>3</v>
      </c>
      <c r="E15" s="330" t="s">
        <v>201</v>
      </c>
      <c r="F15" s="6"/>
      <c r="G15" s="6"/>
      <c r="H15" s="6"/>
      <c r="I15" s="6"/>
      <c r="J15" s="6"/>
      <c r="K15" s="6"/>
      <c r="L15" s="6"/>
    </row>
    <row r="16" spans="2:12" ht="9.7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9" ht="14.25" customHeight="1">
      <c r="B17" s="252" t="s">
        <v>94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S17" s="215"/>
    </row>
    <row r="18" spans="2:12" ht="44.25" customHeight="1"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</row>
    <row r="19" spans="2:12" ht="17.25" customHeight="1">
      <c r="B19" s="259" t="s">
        <v>82</v>
      </c>
      <c r="C19" s="259"/>
      <c r="D19" s="132" t="s">
        <v>3</v>
      </c>
      <c r="E19" s="133" t="str">
        <f>Kwitansi!K8</f>
        <v>2132.BGC</v>
      </c>
      <c r="F19" s="6"/>
      <c r="G19" s="6"/>
      <c r="H19" s="6"/>
      <c r="I19" s="6"/>
      <c r="J19" s="6"/>
      <c r="K19" s="6"/>
      <c r="L19" s="6"/>
    </row>
    <row r="20" spans="2:12" ht="17.25" customHeight="1">
      <c r="B20" s="131" t="s">
        <v>83</v>
      </c>
      <c r="C20" s="134"/>
      <c r="D20" s="132" t="s">
        <v>3</v>
      </c>
      <c r="E20" s="133" t="str">
        <f>Kwitansi!K9</f>
        <v>001.067.SC</v>
      </c>
      <c r="F20" s="6"/>
      <c r="G20" s="6"/>
      <c r="H20" s="6"/>
      <c r="I20" s="6"/>
      <c r="J20" s="6"/>
      <c r="K20" s="6"/>
      <c r="L20" s="6"/>
    </row>
    <row r="21" spans="2:15" ht="17.25" customHeight="1">
      <c r="B21" s="6" t="s">
        <v>51</v>
      </c>
      <c r="C21" s="6"/>
      <c r="D21" s="132" t="s">
        <v>3</v>
      </c>
      <c r="E21" s="141">
        <f>Kwitansi!K5</f>
        <v>525115</v>
      </c>
      <c r="F21" s="6"/>
      <c r="G21" s="6"/>
      <c r="H21" s="6"/>
      <c r="I21" s="6"/>
      <c r="J21" s="6"/>
      <c r="K21" s="6"/>
      <c r="L21" s="6"/>
      <c r="O21" s="13"/>
    </row>
    <row r="22" spans="2:15" ht="17.25" customHeight="1">
      <c r="B22" s="6" t="s">
        <v>52</v>
      </c>
      <c r="C22" s="6"/>
      <c r="D22" s="132" t="s">
        <v>3</v>
      </c>
      <c r="E22" s="6" t="s">
        <v>151</v>
      </c>
      <c r="F22" s="6"/>
      <c r="G22" s="6"/>
      <c r="H22" s="6"/>
      <c r="I22" s="6"/>
      <c r="J22" s="6"/>
      <c r="K22" s="6"/>
      <c r="L22" s="6"/>
      <c r="O22" s="13"/>
    </row>
    <row r="23" spans="2:15" ht="17.25" customHeight="1">
      <c r="B23" s="6" t="s">
        <v>10</v>
      </c>
      <c r="C23" s="6"/>
      <c r="D23" s="132" t="s">
        <v>3</v>
      </c>
      <c r="E23" s="331" t="s">
        <v>204</v>
      </c>
      <c r="F23" s="6"/>
      <c r="G23" s="6"/>
      <c r="H23" s="6"/>
      <c r="I23" s="6"/>
      <c r="J23" s="6"/>
      <c r="K23" s="6"/>
      <c r="L23" s="6"/>
      <c r="O23" s="13"/>
    </row>
    <row r="24" spans="2:15" ht="17.25" customHeight="1">
      <c r="B24" s="6" t="s">
        <v>53</v>
      </c>
      <c r="C24" s="6"/>
      <c r="D24" s="132" t="s">
        <v>3</v>
      </c>
      <c r="E24" s="332">
        <f>Kwitansi!D14</f>
        <v>360000</v>
      </c>
      <c r="F24" s="6"/>
      <c r="G24" s="6"/>
      <c r="H24" s="6"/>
      <c r="I24" s="6"/>
      <c r="J24" s="6"/>
      <c r="K24" s="6"/>
      <c r="L24" s="6"/>
      <c r="O24" s="13"/>
    </row>
    <row r="25" spans="2:15" ht="17.25" customHeight="1">
      <c r="B25" s="6" t="s">
        <v>54</v>
      </c>
      <c r="C25" s="6"/>
      <c r="D25" s="132" t="s">
        <v>3</v>
      </c>
      <c r="E25" s="6"/>
      <c r="F25" s="6"/>
      <c r="G25" s="6"/>
      <c r="H25" s="6"/>
      <c r="I25" s="6"/>
      <c r="J25" s="6"/>
      <c r="K25" s="6"/>
      <c r="L25" s="6"/>
      <c r="O25" s="13"/>
    </row>
    <row r="26" spans="2:12" ht="55.5" customHeight="1">
      <c r="B26" s="135" t="s">
        <v>55</v>
      </c>
      <c r="C26" s="135"/>
      <c r="D26" s="136" t="s">
        <v>3</v>
      </c>
      <c r="E26" s="333" t="s">
        <v>196</v>
      </c>
      <c r="F26" s="333"/>
      <c r="G26" s="333"/>
      <c r="H26" s="333"/>
      <c r="I26" s="333"/>
      <c r="J26" s="333"/>
      <c r="K26" s="333"/>
      <c r="L26" s="333"/>
    </row>
    <row r="27" spans="2:12" ht="12.75" customHeight="1">
      <c r="B27" s="260" t="s">
        <v>149</v>
      </c>
      <c r="C27" s="260"/>
      <c r="D27" s="260"/>
      <c r="E27" s="260"/>
      <c r="F27" s="260"/>
      <c r="G27" s="260"/>
      <c r="H27" s="260"/>
      <c r="I27" s="260"/>
      <c r="J27" s="260"/>
      <c r="K27" s="260"/>
      <c r="L27" s="260"/>
    </row>
    <row r="28" spans="2:12" ht="92.25" customHeight="1"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</row>
    <row r="29" spans="2:12" ht="13.5" customHeight="1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2:12" ht="13.5" customHeight="1">
      <c r="B30" s="252" t="s">
        <v>95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</row>
    <row r="31" spans="2:12" ht="17.25" customHeight="1"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</row>
    <row r="32" spans="2:12" ht="14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14.25">
      <c r="B33" s="6" t="s">
        <v>49</v>
      </c>
      <c r="C33" s="6"/>
      <c r="D33" s="6"/>
      <c r="E33" s="6"/>
      <c r="F33" s="6"/>
      <c r="G33" s="6"/>
      <c r="H33" s="6"/>
      <c r="I33" s="257" t="s">
        <v>200</v>
      </c>
      <c r="J33" s="257"/>
      <c r="K33" s="257"/>
      <c r="L33" s="6"/>
    </row>
    <row r="34" spans="2:18" ht="14.25">
      <c r="B34" s="6" t="s">
        <v>50</v>
      </c>
      <c r="C34" s="6"/>
      <c r="D34" s="6"/>
      <c r="E34" s="6"/>
      <c r="F34" s="6"/>
      <c r="G34" s="6"/>
      <c r="H34" s="6"/>
      <c r="I34" s="6" t="s">
        <v>56</v>
      </c>
      <c r="J34" s="6"/>
      <c r="K34" s="6"/>
      <c r="L34" s="6"/>
      <c r="R34" t="s">
        <v>4</v>
      </c>
    </row>
    <row r="35" spans="2:15" ht="14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O35" s="13"/>
    </row>
    <row r="36" spans="2:15" ht="14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O36" s="13"/>
    </row>
    <row r="37" spans="2:15" ht="13.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O37" s="13"/>
    </row>
    <row r="38" spans="2:15" ht="15">
      <c r="B38" s="261" t="str">
        <f>Kwitansi!B33</f>
        <v>Hamdani, SE.,MM</v>
      </c>
      <c r="C38" s="261"/>
      <c r="D38" s="261"/>
      <c r="E38" s="261"/>
      <c r="F38" s="261"/>
      <c r="G38" s="6"/>
      <c r="H38" s="6"/>
      <c r="I38" s="334" t="str">
        <f>E13</f>
        <v>…......................</v>
      </c>
      <c r="J38" s="334"/>
      <c r="K38" s="6"/>
      <c r="L38" s="6"/>
      <c r="N38" s="33" t="s">
        <v>71</v>
      </c>
      <c r="O38" s="13"/>
    </row>
    <row r="39" spans="2:15" ht="15">
      <c r="B39" s="257" t="str">
        <f>Kwitansi!B34</f>
        <v>NIP. 198302192006041002</v>
      </c>
      <c r="C39" s="257"/>
      <c r="D39" s="257"/>
      <c r="E39" s="257"/>
      <c r="F39" s="138"/>
      <c r="G39" s="6"/>
      <c r="H39" s="6"/>
      <c r="I39" s="335" t="s">
        <v>64</v>
      </c>
      <c r="J39" s="336" t="str">
        <f>E14</f>
        <v>…......................</v>
      </c>
      <c r="K39" s="6"/>
      <c r="L39" s="6"/>
      <c r="O39" s="13"/>
    </row>
    <row r="40" spans="2:15" ht="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O40" s="13"/>
    </row>
    <row r="41" spans="3:12" ht="1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ht="15">
      <c r="B42" s="76">
        <f>'rincian biaya'!C54</f>
        <v>0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4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4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4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4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4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4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4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</sheetData>
  <sheetProtection/>
  <mergeCells count="14">
    <mergeCell ref="B39:E39"/>
    <mergeCell ref="B19:C19"/>
    <mergeCell ref="B27:L28"/>
    <mergeCell ref="B30:L31"/>
    <mergeCell ref="I33:K33"/>
    <mergeCell ref="B38:F38"/>
    <mergeCell ref="E26:L26"/>
    <mergeCell ref="B17:L18"/>
    <mergeCell ref="B8:L8"/>
    <mergeCell ref="C2:K2"/>
    <mergeCell ref="C3:K3"/>
    <mergeCell ref="C5:K5"/>
    <mergeCell ref="B11:E11"/>
    <mergeCell ref="C4:K4"/>
  </mergeCells>
  <printOptions horizontalCentered="1"/>
  <pageMargins left="0.5905511811023623" right="0.4724409448818898" top="0.5118110236220472" bottom="0.984251968503937" header="0.31496062992125984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45"/>
  <sheetViews>
    <sheetView view="pageBreakPreview" zoomScaleSheetLayoutView="100" zoomScalePageLayoutView="0" workbookViewId="0" topLeftCell="A26">
      <selection activeCell="H44" sqref="H44:K45"/>
    </sheetView>
  </sheetViews>
  <sheetFormatPr defaultColWidth="9.140625" defaultRowHeight="12.75"/>
  <cols>
    <col min="1" max="1" width="3.8515625" style="14" customWidth="1"/>
    <col min="2" max="2" width="23.140625" style="14" customWidth="1"/>
    <col min="3" max="3" width="2.00390625" style="14" customWidth="1"/>
    <col min="4" max="4" width="8.421875" style="14" customWidth="1"/>
    <col min="5" max="5" width="2.28125" style="14" customWidth="1"/>
    <col min="6" max="6" width="8.421875" style="14" customWidth="1"/>
    <col min="7" max="7" width="16.140625" style="14" customWidth="1"/>
    <col min="8" max="8" width="4.421875" style="14" customWidth="1"/>
    <col min="9" max="9" width="11.7109375" style="14" customWidth="1"/>
    <col min="10" max="10" width="1.421875" style="14" customWidth="1"/>
    <col min="11" max="11" width="24.8515625" style="14" customWidth="1"/>
    <col min="12" max="13" width="11.421875" style="14" customWidth="1"/>
    <col min="14" max="14" width="10.8515625" style="14" bestFit="1" customWidth="1"/>
    <col min="15" max="16384" width="11.421875" style="14" customWidth="1"/>
  </cols>
  <sheetData>
    <row r="1" ht="18" customHeight="1">
      <c r="B1" s="14" t="s">
        <v>90</v>
      </c>
    </row>
    <row r="2" ht="18" customHeight="1">
      <c r="B2" s="14" t="s">
        <v>24</v>
      </c>
    </row>
    <row r="3" ht="18" customHeight="1">
      <c r="B3" s="14" t="s">
        <v>88</v>
      </c>
    </row>
    <row r="4" ht="9.75" customHeight="1"/>
    <row r="5" spans="6:11" ht="18" customHeight="1">
      <c r="F5" s="14" t="s">
        <v>58</v>
      </c>
      <c r="H5" s="14" t="s">
        <v>6</v>
      </c>
      <c r="J5" s="14" t="s">
        <v>3</v>
      </c>
      <c r="K5" s="16">
        <v>525115</v>
      </c>
    </row>
    <row r="6" spans="8:11" ht="18" customHeight="1">
      <c r="H6" s="14" t="s">
        <v>7</v>
      </c>
      <c r="J6" s="14" t="s">
        <v>3</v>
      </c>
      <c r="K6" s="223"/>
    </row>
    <row r="7" spans="8:11" ht="18" customHeight="1">
      <c r="H7" s="14" t="s">
        <v>8</v>
      </c>
      <c r="J7" s="14" t="s">
        <v>3</v>
      </c>
      <c r="K7" s="62">
        <v>2024</v>
      </c>
    </row>
    <row r="8" spans="8:11" ht="18" customHeight="1">
      <c r="H8" s="14" t="s">
        <v>82</v>
      </c>
      <c r="J8" s="14" t="s">
        <v>3</v>
      </c>
      <c r="K8" s="185" t="s">
        <v>187</v>
      </c>
    </row>
    <row r="9" spans="2:11" ht="18" customHeight="1">
      <c r="B9" s="264"/>
      <c r="C9" s="264"/>
      <c r="D9" s="264"/>
      <c r="E9" s="264"/>
      <c r="H9" s="14" t="s">
        <v>83</v>
      </c>
      <c r="J9" s="14" t="s">
        <v>3</v>
      </c>
      <c r="K9" s="15" t="s">
        <v>192</v>
      </c>
    </row>
    <row r="10" spans="2:11" ht="7.5" customHeight="1">
      <c r="B10" s="61"/>
      <c r="C10" s="61"/>
      <c r="D10" s="61"/>
      <c r="E10" s="61"/>
      <c r="K10" s="15"/>
    </row>
    <row r="11" spans="2:11" ht="18" customHeight="1">
      <c r="B11" s="265" t="s">
        <v>33</v>
      </c>
      <c r="C11" s="265"/>
      <c r="D11" s="265"/>
      <c r="E11" s="265"/>
      <c r="F11" s="265"/>
      <c r="G11" s="265"/>
      <c r="H11" s="265"/>
      <c r="I11" s="265"/>
      <c r="J11" s="265"/>
      <c r="K11" s="265"/>
    </row>
    <row r="12" ht="8.25" customHeight="1"/>
    <row r="13" spans="2:11" ht="18" customHeight="1">
      <c r="B13" s="14" t="s">
        <v>0</v>
      </c>
      <c r="C13" s="14" t="s">
        <v>3</v>
      </c>
      <c r="D13" s="266" t="s">
        <v>25</v>
      </c>
      <c r="E13" s="266"/>
      <c r="F13" s="266"/>
      <c r="G13" s="266"/>
      <c r="H13" s="266"/>
      <c r="I13" s="266"/>
      <c r="J13" s="266"/>
      <c r="K13" s="266"/>
    </row>
    <row r="14" spans="2:11" ht="18" customHeight="1">
      <c r="B14" s="14" t="s">
        <v>1</v>
      </c>
      <c r="C14" s="14" t="s">
        <v>3</v>
      </c>
      <c r="D14" s="263">
        <f>'rincian biaya'!I27</f>
        <v>360000</v>
      </c>
      <c r="E14" s="263"/>
      <c r="F14" s="263"/>
      <c r="G14" s="16"/>
      <c r="H14" s="16"/>
      <c r="I14" s="16"/>
      <c r="J14" s="16"/>
      <c r="K14" s="16"/>
    </row>
    <row r="15" spans="2:15" ht="24" customHeight="1">
      <c r="B15" s="14" t="s">
        <v>34</v>
      </c>
      <c r="C15" s="14" t="s">
        <v>3</v>
      </c>
      <c r="D15" s="267" t="str">
        <f>'rincian biaya'!C28</f>
        <v>tiga ratus enam puluh ribu rupiah</v>
      </c>
      <c r="E15" s="268"/>
      <c r="F15" s="268"/>
      <c r="G15" s="268"/>
      <c r="H15" s="268"/>
      <c r="I15" s="268"/>
      <c r="J15" s="268"/>
      <c r="K15" s="268"/>
      <c r="M15" s="17"/>
      <c r="N15" s="17"/>
      <c r="O15" s="17"/>
    </row>
    <row r="16" spans="2:15" ht="18" customHeight="1">
      <c r="B16" s="14" t="s">
        <v>2</v>
      </c>
      <c r="C16" s="14" t="s">
        <v>3</v>
      </c>
      <c r="D16" s="18" t="s">
        <v>195</v>
      </c>
      <c r="E16" s="18"/>
      <c r="F16" s="18"/>
      <c r="G16" s="18"/>
      <c r="H16" s="18"/>
      <c r="I16" s="18"/>
      <c r="J16" s="18"/>
      <c r="K16" s="18"/>
      <c r="M16" s="17"/>
      <c r="N16" s="17"/>
      <c r="O16" s="17"/>
    </row>
    <row r="17" spans="4:15" ht="44.25" customHeight="1">
      <c r="D17" s="269" t="str">
        <f>MUTLAK!E26</f>
        <v>Melakukan Kegiatan …………. Mahasiswa Kuliah KKM UIN Mengabdi 2024 pada Hari Rabu pada tanggal ………..2024 di Desa……Kec……Kab. Malang Jawa Timur</v>
      </c>
      <c r="E17" s="269"/>
      <c r="F17" s="269"/>
      <c r="G17" s="269"/>
      <c r="H17" s="269"/>
      <c r="I17" s="269"/>
      <c r="J17" s="269"/>
      <c r="K17" s="269"/>
      <c r="M17" s="17"/>
      <c r="N17" s="17"/>
      <c r="O17" s="17"/>
    </row>
    <row r="18" spans="2:15" ht="18" customHeight="1">
      <c r="B18" s="14" t="s">
        <v>72</v>
      </c>
      <c r="C18" s="58" t="s">
        <v>3</v>
      </c>
      <c r="D18" s="19"/>
      <c r="E18" s="18"/>
      <c r="F18" s="19"/>
      <c r="G18" s="19"/>
      <c r="H18" s="19"/>
      <c r="I18" s="19"/>
      <c r="J18" s="19"/>
      <c r="K18" s="19"/>
      <c r="M18" s="17"/>
      <c r="N18" s="17"/>
      <c r="O18" s="17"/>
    </row>
    <row r="19" spans="2:15" ht="18" customHeight="1">
      <c r="B19" s="14" t="s">
        <v>9</v>
      </c>
      <c r="C19" s="14" t="s">
        <v>3</v>
      </c>
      <c r="D19" s="337" t="str">
        <f>'rincian biaya'!F12</f>
        <v>………….............</v>
      </c>
      <c r="E19" s="338"/>
      <c r="F19" s="338"/>
      <c r="G19" s="339"/>
      <c r="H19" s="339"/>
      <c r="I19" s="339"/>
      <c r="J19" s="339"/>
      <c r="K19" s="339"/>
      <c r="M19" s="17"/>
      <c r="N19" s="20"/>
      <c r="O19" s="17"/>
    </row>
    <row r="20" spans="2:15" ht="18" customHeight="1">
      <c r="B20" s="14" t="s">
        <v>10</v>
      </c>
      <c r="C20" s="14" t="s">
        <v>3</v>
      </c>
      <c r="D20" s="340" t="str">
        <f>'rincian biaya'!F13</f>
        <v>………….............</v>
      </c>
      <c r="E20" s="340"/>
      <c r="F20" s="340"/>
      <c r="G20" s="339"/>
      <c r="H20" s="339" t="s">
        <v>4</v>
      </c>
      <c r="I20" s="339" t="s">
        <v>4</v>
      </c>
      <c r="J20" s="339"/>
      <c r="K20" s="339"/>
      <c r="M20" s="17"/>
      <c r="N20" s="20"/>
      <c r="O20" s="17"/>
    </row>
    <row r="21" spans="2:15" ht="18" customHeight="1">
      <c r="B21" s="14" t="s">
        <v>11</v>
      </c>
      <c r="C21" s="14" t="s">
        <v>3</v>
      </c>
      <c r="D21" s="341" t="s">
        <v>26</v>
      </c>
      <c r="E21" s="341" t="s">
        <v>3</v>
      </c>
      <c r="F21" s="339" t="s">
        <v>191</v>
      </c>
      <c r="G21" s="339"/>
      <c r="H21" s="339"/>
      <c r="I21" s="339"/>
      <c r="J21" s="339"/>
      <c r="K21" s="339"/>
      <c r="M21" s="17"/>
      <c r="N21" s="20"/>
      <c r="O21" s="17"/>
    </row>
    <row r="22" spans="4:15" ht="18" customHeight="1">
      <c r="D22" s="341" t="s">
        <v>27</v>
      </c>
      <c r="E22" s="341" t="s">
        <v>3</v>
      </c>
      <c r="F22" s="342" t="s">
        <v>198</v>
      </c>
      <c r="G22" s="342"/>
      <c r="H22" s="342"/>
      <c r="I22" s="343"/>
      <c r="J22" s="344"/>
      <c r="K22" s="345"/>
      <c r="M22" s="17"/>
      <c r="N22" s="20"/>
      <c r="O22" s="17"/>
    </row>
    <row r="23" spans="2:15" ht="18" customHeight="1">
      <c r="B23" s="14" t="s">
        <v>10</v>
      </c>
      <c r="C23" s="14" t="s">
        <v>3</v>
      </c>
      <c r="D23" s="346" t="str">
        <f>MUTLAK!E23</f>
        <v>…............. 2024</v>
      </c>
      <c r="E23" s="346"/>
      <c r="F23" s="346"/>
      <c r="G23" s="346"/>
      <c r="H23" s="346"/>
      <c r="I23" s="346"/>
      <c r="J23" s="346"/>
      <c r="K23" s="346"/>
      <c r="M23" s="17"/>
      <c r="N23" s="20"/>
      <c r="O23" s="17"/>
    </row>
    <row r="24" spans="2:15" ht="7.5" customHeight="1"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M24" s="17"/>
      <c r="N24" s="20"/>
      <c r="O24" s="17"/>
    </row>
    <row r="25" spans="2:15" ht="15" customHeight="1">
      <c r="B25" s="21" t="s">
        <v>28</v>
      </c>
      <c r="C25" s="21"/>
      <c r="D25" s="22"/>
      <c r="E25" s="22"/>
      <c r="F25" s="22"/>
      <c r="G25" s="22"/>
      <c r="M25" s="17"/>
      <c r="N25" s="23"/>
      <c r="O25" s="17"/>
    </row>
    <row r="26" spans="2:15" ht="15" customHeight="1">
      <c r="B26" s="21" t="s">
        <v>65</v>
      </c>
      <c r="D26" s="21"/>
      <c r="E26" s="21"/>
      <c r="F26" s="21"/>
      <c r="G26" s="21"/>
      <c r="H26" s="262" t="s">
        <v>29</v>
      </c>
      <c r="I26" s="262"/>
      <c r="J26" s="262"/>
      <c r="K26" s="262"/>
      <c r="M26" s="17"/>
      <c r="N26" s="20"/>
      <c r="O26" s="17"/>
    </row>
    <row r="27" spans="2:11" ht="21" customHeight="1">
      <c r="B27" s="21" t="s">
        <v>42</v>
      </c>
      <c r="C27" s="21"/>
      <c r="D27" s="21"/>
      <c r="E27" s="21"/>
      <c r="F27" s="21"/>
      <c r="G27" s="21"/>
      <c r="H27" s="262" t="s">
        <v>35</v>
      </c>
      <c r="I27" s="262"/>
      <c r="J27" s="22"/>
      <c r="K27" s="24" t="str">
        <f>K38</f>
        <v>: </v>
      </c>
    </row>
    <row r="28" spans="3:11" ht="15" customHeight="1">
      <c r="C28" s="21"/>
      <c r="D28" s="21"/>
      <c r="E28" s="21"/>
      <c r="F28" s="21"/>
      <c r="G28" s="21"/>
      <c r="H28" s="21" t="str">
        <f>'rincian biaya'!C33</f>
        <v>BPP LP2M</v>
      </c>
      <c r="I28" s="21"/>
      <c r="J28" s="21"/>
      <c r="K28" s="21"/>
    </row>
    <row r="29" spans="2:11" ht="15" customHeight="1">
      <c r="B29" s="21"/>
      <c r="C29" s="21"/>
      <c r="D29" s="21"/>
      <c r="E29" s="21"/>
      <c r="F29" s="21" t="s">
        <v>38</v>
      </c>
      <c r="G29" s="21"/>
      <c r="H29" s="21"/>
      <c r="I29" s="21"/>
      <c r="J29" s="21"/>
      <c r="K29" s="21"/>
    </row>
    <row r="30" spans="2:11" ht="15" customHeight="1">
      <c r="B30" s="21"/>
      <c r="C30" s="21"/>
      <c r="D30" s="21"/>
      <c r="E30" s="21"/>
      <c r="F30" s="21"/>
      <c r="G30" s="21"/>
      <c r="H30" s="21"/>
      <c r="I30" s="21"/>
      <c r="J30" s="21"/>
      <c r="K30" s="21" t="s">
        <v>80</v>
      </c>
    </row>
    <row r="31" spans="2:11" ht="15" customHeight="1">
      <c r="B31" s="21"/>
      <c r="C31" s="21"/>
      <c r="D31" s="21"/>
      <c r="E31" s="21"/>
      <c r="F31" s="21"/>
      <c r="G31" s="21" t="s">
        <v>37</v>
      </c>
      <c r="H31" s="21" t="s">
        <v>41</v>
      </c>
      <c r="I31" s="21"/>
      <c r="J31" s="21"/>
      <c r="K31" s="21"/>
    </row>
    <row r="32" spans="2:11" ht="1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2:11" ht="15" customHeight="1">
      <c r="B33" s="28" t="str">
        <f>'rincian biaya'!I54</f>
        <v>Hamdani, SE.,MM</v>
      </c>
      <c r="C33" s="21"/>
      <c r="D33" s="21"/>
      <c r="E33" s="21"/>
      <c r="F33" s="21"/>
      <c r="G33" s="21"/>
      <c r="H33" s="28" t="str">
        <f>'rincian biaya'!C38</f>
        <v>Oktarina Eka Hartanti, S.E</v>
      </c>
      <c r="I33" s="21"/>
      <c r="J33" s="21"/>
      <c r="K33" s="21"/>
    </row>
    <row r="34" spans="2:11" ht="15" customHeight="1">
      <c r="B34" s="21" t="str">
        <f>'rincian biaya'!I55</f>
        <v>NIP. 198302192006041002</v>
      </c>
      <c r="C34" s="21"/>
      <c r="D34" s="21"/>
      <c r="E34" s="21"/>
      <c r="F34" s="21"/>
      <c r="G34" s="21"/>
      <c r="H34" s="28" t="s">
        <v>64</v>
      </c>
      <c r="I34" s="24" t="str">
        <f>+'rincian biaya'!D39</f>
        <v>198410182011012007</v>
      </c>
      <c r="J34" s="24"/>
      <c r="K34" s="21"/>
    </row>
    <row r="35" spans="2:11" ht="15" customHeight="1"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2:11" ht="1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8:11" ht="15" customHeight="1">
      <c r="H37" s="14" t="s">
        <v>30</v>
      </c>
      <c r="K37" s="15" t="s">
        <v>31</v>
      </c>
    </row>
    <row r="38" spans="8:11" ht="15" customHeight="1">
      <c r="H38" s="14" t="s">
        <v>32</v>
      </c>
      <c r="K38" s="14" t="s">
        <v>199</v>
      </c>
    </row>
    <row r="39" spans="8:11" ht="15" customHeight="1">
      <c r="H39" s="14" t="s">
        <v>36</v>
      </c>
      <c r="K39" s="14" t="s">
        <v>39</v>
      </c>
    </row>
    <row r="40" ht="15" customHeight="1"/>
    <row r="41" ht="15" customHeight="1"/>
    <row r="42" ht="15" customHeight="1">
      <c r="F42" s="14" t="s">
        <v>37</v>
      </c>
    </row>
    <row r="43" ht="15" customHeight="1"/>
    <row r="44" spans="1:11" ht="15" customHeight="1">
      <c r="A44" s="76">
        <f>'rincian biaya'!C54</f>
        <v>0</v>
      </c>
      <c r="H44" s="347" t="str">
        <f>'rincian biaya'!H38</f>
        <v>…......................</v>
      </c>
      <c r="I44" s="348"/>
      <c r="J44" s="322"/>
      <c r="K44" s="322"/>
    </row>
    <row r="45" spans="8:11" ht="15" customHeight="1">
      <c r="H45" s="348" t="str">
        <f>_xlfn.CONCAT(MUTLAK!B14,".")</f>
        <v>NIP.</v>
      </c>
      <c r="I45" s="349" t="str">
        <f>'rincian biaya'!I39</f>
        <v>…......................</v>
      </c>
      <c r="J45" s="327"/>
      <c r="K45" s="327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10">
    <mergeCell ref="H26:K26"/>
    <mergeCell ref="H27:I27"/>
    <mergeCell ref="D14:F14"/>
    <mergeCell ref="B9:E9"/>
    <mergeCell ref="B11:K11"/>
    <mergeCell ref="D13:K13"/>
    <mergeCell ref="D15:K15"/>
    <mergeCell ref="D23:K23"/>
    <mergeCell ref="D17:K17"/>
    <mergeCell ref="D20:F20"/>
  </mergeCells>
  <printOptions/>
  <pageMargins left="0.35433070866141736" right="0.15748031496062992" top="0.31496062992125984" bottom="0.1968503937007874" header="0.5118110236220472" footer="0.433070866141732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53"/>
  <sheetViews>
    <sheetView zoomScalePageLayoutView="0" workbookViewId="0" topLeftCell="A19">
      <selection activeCell="C20" sqref="C20:K21"/>
    </sheetView>
  </sheetViews>
  <sheetFormatPr defaultColWidth="8.8515625" defaultRowHeight="12.75"/>
  <cols>
    <col min="1" max="1" width="1.7109375" style="0" customWidth="1"/>
    <col min="2" max="2" width="3.28125" style="0" customWidth="1"/>
    <col min="3" max="3" width="5.421875" style="0" customWidth="1"/>
    <col min="4" max="4" width="2.7109375" style="0" customWidth="1"/>
    <col min="5" max="5" width="14.28125" style="0" customWidth="1"/>
    <col min="6" max="7" width="8.8515625" style="0" customWidth="1"/>
    <col min="8" max="8" width="6.7109375" style="0" customWidth="1"/>
    <col min="9" max="9" width="16.7109375" style="0" customWidth="1"/>
    <col min="10" max="10" width="11.421875" style="0" customWidth="1"/>
    <col min="11" max="11" width="8.8515625" style="0" customWidth="1"/>
    <col min="12" max="12" width="4.00390625" style="0" customWidth="1"/>
  </cols>
  <sheetData>
    <row r="1" spans="3:11" ht="5.25" customHeight="1">
      <c r="C1" s="1"/>
      <c r="D1" s="1"/>
      <c r="E1" s="1"/>
      <c r="F1" s="1"/>
      <c r="G1" s="1"/>
      <c r="H1" s="1"/>
      <c r="I1" s="1"/>
      <c r="J1" s="1"/>
      <c r="K1" s="1"/>
    </row>
    <row r="2" spans="3:11" ht="15.75" customHeight="1">
      <c r="C2" s="254" t="s">
        <v>85</v>
      </c>
      <c r="D2" s="254"/>
      <c r="E2" s="254"/>
      <c r="F2" s="254"/>
      <c r="G2" s="254"/>
      <c r="H2" s="254"/>
      <c r="I2" s="254"/>
      <c r="J2" s="254"/>
      <c r="K2" s="254"/>
    </row>
    <row r="3" spans="3:12" ht="12.75" customHeight="1">
      <c r="C3" s="255" t="s">
        <v>43</v>
      </c>
      <c r="D3" s="255"/>
      <c r="E3" s="255"/>
      <c r="F3" s="255"/>
      <c r="G3" s="255"/>
      <c r="H3" s="255"/>
      <c r="I3" s="255"/>
      <c r="J3" s="255"/>
      <c r="K3" s="255"/>
      <c r="L3" s="33"/>
    </row>
    <row r="4" spans="3:12" ht="14.25" customHeight="1">
      <c r="C4" s="258" t="s">
        <v>84</v>
      </c>
      <c r="D4" s="258"/>
      <c r="E4" s="258"/>
      <c r="F4" s="258"/>
      <c r="G4" s="258"/>
      <c r="H4" s="258"/>
      <c r="I4" s="258"/>
      <c r="J4" s="258"/>
      <c r="K4" s="258"/>
      <c r="L4" s="258"/>
    </row>
    <row r="5" spans="3:11" ht="9" customHeight="1">
      <c r="C5" s="286" t="s">
        <v>44</v>
      </c>
      <c r="D5" s="286"/>
      <c r="E5" s="286"/>
      <c r="F5" s="286"/>
      <c r="G5" s="286"/>
      <c r="H5" s="286"/>
      <c r="I5" s="286"/>
      <c r="J5" s="286"/>
      <c r="K5" s="286"/>
    </row>
    <row r="6" spans="1:11" ht="6.75" customHeight="1" thickBot="1">
      <c r="A6" s="2"/>
      <c r="B6" s="2"/>
      <c r="C6" s="3"/>
      <c r="D6" s="3"/>
      <c r="E6" s="3"/>
      <c r="F6" s="3"/>
      <c r="G6" s="3"/>
      <c r="H6" s="3"/>
      <c r="I6" s="3"/>
      <c r="J6" s="3"/>
      <c r="K6" s="3"/>
    </row>
    <row r="7" ht="18" customHeight="1" thickTop="1"/>
    <row r="8" spans="3:11" ht="15.75">
      <c r="C8" s="254" t="s">
        <v>59</v>
      </c>
      <c r="D8" s="254"/>
      <c r="E8" s="254"/>
      <c r="F8" s="254"/>
      <c r="G8" s="254"/>
      <c r="H8" s="254"/>
      <c r="I8" s="254"/>
      <c r="J8" s="254"/>
      <c r="K8" s="254"/>
    </row>
    <row r="9" spans="3:11" ht="4.5" customHeight="1">
      <c r="C9" s="4"/>
      <c r="D9" s="4"/>
      <c r="E9" s="4"/>
      <c r="F9" s="4"/>
      <c r="G9" s="4"/>
      <c r="H9" s="4"/>
      <c r="I9" s="4"/>
      <c r="J9" s="4"/>
      <c r="K9" s="4"/>
    </row>
    <row r="10" ht="3.75" customHeight="1"/>
    <row r="11" spans="2:11" ht="14.25" customHeight="1">
      <c r="B11" s="5"/>
      <c r="C11" s="5" t="s">
        <v>57</v>
      </c>
      <c r="D11" s="5"/>
      <c r="E11" s="5"/>
      <c r="F11" s="5"/>
      <c r="G11" s="5"/>
      <c r="H11" s="5"/>
      <c r="I11" s="5"/>
      <c r="J11" s="5"/>
      <c r="K11" s="5"/>
    </row>
    <row r="12" spans="2:11" ht="6.75" customHeight="1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ht="15">
      <c r="B13" s="5" t="s">
        <v>45</v>
      </c>
      <c r="C13" s="5"/>
      <c r="D13" s="5" t="s">
        <v>3</v>
      </c>
      <c r="E13" s="5" t="s">
        <v>114</v>
      </c>
      <c r="F13" s="5"/>
      <c r="G13" s="5"/>
      <c r="H13" s="5"/>
      <c r="I13" s="5" t="s">
        <v>4</v>
      </c>
      <c r="J13" s="5"/>
      <c r="K13" s="5"/>
    </row>
    <row r="14" spans="2:11" ht="15">
      <c r="B14" s="5" t="s">
        <v>46</v>
      </c>
      <c r="C14" s="5"/>
      <c r="D14" s="5" t="s">
        <v>3</v>
      </c>
      <c r="E14" s="7"/>
      <c r="F14" s="5"/>
      <c r="G14" s="5"/>
      <c r="H14" s="5"/>
      <c r="I14" s="5"/>
      <c r="J14" s="5"/>
      <c r="K14" s="5"/>
    </row>
    <row r="15" spans="2:11" ht="15">
      <c r="B15" s="5" t="s">
        <v>47</v>
      </c>
      <c r="C15" s="5"/>
      <c r="D15" s="5" t="s">
        <v>3</v>
      </c>
      <c r="E15" s="5" t="s">
        <v>115</v>
      </c>
      <c r="F15" s="5"/>
      <c r="G15" s="5"/>
      <c r="H15" s="5"/>
      <c r="I15" s="5"/>
      <c r="J15" s="5"/>
      <c r="K15" s="5"/>
    </row>
    <row r="16" spans="2:11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ht="28.5" customHeight="1">
      <c r="B17" s="285" t="s">
        <v>109</v>
      </c>
      <c r="C17" s="285"/>
      <c r="D17" s="285"/>
      <c r="E17" s="285"/>
      <c r="F17" s="285"/>
      <c r="G17" s="285"/>
      <c r="H17" s="285"/>
      <c r="I17" s="285"/>
      <c r="J17" s="285"/>
      <c r="K17" s="285"/>
    </row>
    <row r="18" spans="2:11" ht="17.25" customHeight="1">
      <c r="B18" s="285"/>
      <c r="C18" s="285"/>
      <c r="D18" s="285"/>
      <c r="E18" s="285"/>
      <c r="F18" s="285"/>
      <c r="G18" s="285"/>
      <c r="H18" s="285"/>
      <c r="I18" s="285"/>
      <c r="J18" s="285"/>
      <c r="K18" s="285"/>
    </row>
    <row r="19" spans="2:11" ht="5.25" customHeight="1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ht="15">
      <c r="B20" s="8" t="s">
        <v>23</v>
      </c>
      <c r="C20" s="285" t="s">
        <v>110</v>
      </c>
      <c r="D20" s="285"/>
      <c r="E20" s="285"/>
      <c r="F20" s="285"/>
      <c r="G20" s="285"/>
      <c r="H20" s="285"/>
      <c r="I20" s="285"/>
      <c r="J20" s="285"/>
      <c r="K20" s="285"/>
    </row>
    <row r="21" spans="2:11" ht="19.5" customHeight="1">
      <c r="B21" s="5"/>
      <c r="C21" s="285"/>
      <c r="D21" s="285"/>
      <c r="E21" s="285"/>
      <c r="F21" s="285"/>
      <c r="G21" s="285"/>
      <c r="H21" s="285"/>
      <c r="I21" s="285"/>
      <c r="J21" s="285"/>
      <c r="K21" s="285"/>
    </row>
    <row r="22" spans="2:12" ht="13.5" customHeight="1">
      <c r="B22" s="5"/>
      <c r="C22" s="5"/>
      <c r="D22" s="9"/>
      <c r="E22" s="9"/>
      <c r="F22" s="9"/>
      <c r="G22" s="9"/>
      <c r="H22" s="9"/>
      <c r="I22" s="9"/>
      <c r="J22" s="9"/>
      <c r="K22" s="9"/>
      <c r="L22" s="10"/>
    </row>
    <row r="23" spans="2:12" ht="25.5" customHeight="1">
      <c r="B23" s="5"/>
      <c r="C23" s="11" t="s">
        <v>48</v>
      </c>
      <c r="D23" s="277" t="s">
        <v>60</v>
      </c>
      <c r="E23" s="278"/>
      <c r="F23" s="278"/>
      <c r="G23" s="278"/>
      <c r="H23" s="278"/>
      <c r="I23" s="279"/>
      <c r="J23" s="280" t="s">
        <v>15</v>
      </c>
      <c r="K23" s="281"/>
      <c r="L23" s="10"/>
    </row>
    <row r="24" spans="2:11" s="60" customFormat="1" ht="45.75" customHeight="1">
      <c r="B24" s="59"/>
      <c r="C24" s="90">
        <v>1</v>
      </c>
      <c r="D24" s="270" t="s">
        <v>111</v>
      </c>
      <c r="E24" s="271"/>
      <c r="F24" s="271"/>
      <c r="G24" s="271"/>
      <c r="H24" s="271"/>
      <c r="I24" s="272"/>
      <c r="J24" s="273">
        <v>1507700</v>
      </c>
      <c r="K24" s="274"/>
    </row>
    <row r="25" spans="2:11" s="60" customFormat="1" ht="45.75" customHeight="1">
      <c r="B25" s="59"/>
      <c r="C25" s="90">
        <v>2</v>
      </c>
      <c r="D25" s="270" t="s">
        <v>112</v>
      </c>
      <c r="E25" s="271"/>
      <c r="F25" s="271"/>
      <c r="G25" s="271"/>
      <c r="H25" s="271"/>
      <c r="I25" s="272"/>
      <c r="J25" s="273">
        <v>1338400</v>
      </c>
      <c r="K25" s="274"/>
    </row>
    <row r="26" spans="2:11" ht="20.25" customHeight="1">
      <c r="B26" s="5"/>
      <c r="C26" s="12"/>
      <c r="D26" s="277" t="s">
        <v>15</v>
      </c>
      <c r="E26" s="278"/>
      <c r="F26" s="278"/>
      <c r="G26" s="278"/>
      <c r="H26" s="278"/>
      <c r="I26" s="279"/>
      <c r="J26" s="282">
        <f>SUM(J24:K25)</f>
        <v>2846100</v>
      </c>
      <c r="K26" s="283"/>
    </row>
    <row r="27" spans="2:11" ht="8.25" customHeight="1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2:11" ht="12" customHeight="1">
      <c r="B28" s="275" t="s">
        <v>22</v>
      </c>
      <c r="C28" s="284" t="s">
        <v>113</v>
      </c>
      <c r="D28" s="284"/>
      <c r="E28" s="284"/>
      <c r="F28" s="284"/>
      <c r="G28" s="284"/>
      <c r="H28" s="284"/>
      <c r="I28" s="284"/>
      <c r="J28" s="284"/>
      <c r="K28" s="284"/>
    </row>
    <row r="29" spans="2:11" ht="52.5" customHeight="1">
      <c r="B29" s="275"/>
      <c r="C29" s="284"/>
      <c r="D29" s="284"/>
      <c r="E29" s="284"/>
      <c r="F29" s="284"/>
      <c r="G29" s="284"/>
      <c r="H29" s="284"/>
      <c r="I29" s="284"/>
      <c r="J29" s="284"/>
      <c r="K29" s="284"/>
    </row>
    <row r="30" spans="2:11" ht="9.75" customHeight="1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ht="15">
      <c r="B31" s="5"/>
      <c r="C31" s="285" t="s">
        <v>61</v>
      </c>
      <c r="D31" s="285"/>
      <c r="E31" s="285"/>
      <c r="F31" s="285"/>
      <c r="G31" s="285"/>
      <c r="H31" s="285"/>
      <c r="I31" s="285"/>
      <c r="J31" s="285"/>
      <c r="K31" s="285"/>
    </row>
    <row r="32" spans="2:11" ht="20.25" customHeight="1">
      <c r="B32" s="5"/>
      <c r="C32" s="285"/>
      <c r="D32" s="285"/>
      <c r="E32" s="285"/>
      <c r="F32" s="285"/>
      <c r="G32" s="285"/>
      <c r="H32" s="285"/>
      <c r="I32" s="285"/>
      <c r="J32" s="285"/>
      <c r="K32" s="285"/>
    </row>
    <row r="33" spans="2:11" ht="15"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2:11" ht="15">
      <c r="B34" s="5"/>
      <c r="C34" s="5" t="s">
        <v>49</v>
      </c>
      <c r="D34" s="5"/>
      <c r="E34" s="5"/>
      <c r="F34" s="5"/>
      <c r="G34" s="5"/>
      <c r="H34" s="5"/>
      <c r="I34" s="5" t="s">
        <v>66</v>
      </c>
      <c r="J34" s="5"/>
      <c r="K34" s="5"/>
    </row>
    <row r="35" spans="2:11" ht="15">
      <c r="B35" s="5"/>
      <c r="C35" s="5" t="s">
        <v>50</v>
      </c>
      <c r="D35" s="5"/>
      <c r="E35" s="5"/>
      <c r="F35" s="5"/>
      <c r="G35" s="5"/>
      <c r="H35" s="5"/>
      <c r="I35" s="5" t="s">
        <v>62</v>
      </c>
      <c r="J35" s="5"/>
      <c r="K35" s="5"/>
    </row>
    <row r="36" spans="2:11" ht="15">
      <c r="B36" s="5"/>
      <c r="C36" s="5"/>
      <c r="D36" s="5"/>
      <c r="E36" s="5"/>
      <c r="F36" s="5"/>
      <c r="G36" s="5"/>
      <c r="H36" s="5"/>
      <c r="I36" s="5" t="s">
        <v>63</v>
      </c>
      <c r="J36" s="5"/>
      <c r="K36" s="5"/>
    </row>
    <row r="37" spans="2:11" ht="1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5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ht="22.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5">
      <c r="B40" s="5"/>
      <c r="C40" s="276" t="str">
        <f>'rincian biaya'!I54</f>
        <v>Hamdani, SE.,MM</v>
      </c>
      <c r="D40" s="276"/>
      <c r="E40" s="276"/>
      <c r="F40" s="276"/>
      <c r="G40" s="5"/>
      <c r="H40" s="5"/>
      <c r="I40" s="5" t="str">
        <f>E13</f>
        <v>Prof. Dr. Dede Rosyada, MA</v>
      </c>
      <c r="J40" s="5"/>
      <c r="K40" s="5"/>
    </row>
    <row r="41" spans="2:11" ht="15">
      <c r="B41" s="5"/>
      <c r="C41" s="5" t="str">
        <f>Kwitansi!B34</f>
        <v>NIP. 198302192006041002</v>
      </c>
      <c r="D41" s="5"/>
      <c r="E41" s="5"/>
      <c r="F41" s="5"/>
      <c r="G41" s="5"/>
      <c r="H41" s="5"/>
      <c r="I41" s="165">
        <f>E14</f>
        <v>0</v>
      </c>
      <c r="J41" s="5"/>
      <c r="K41" s="5"/>
    </row>
    <row r="42" spans="2:11" ht="1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4.25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t="14.2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t="14.25"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1" ht="14.25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1" ht="14.25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1" ht="14.25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2:11" ht="14.25">
      <c r="B53" s="6"/>
      <c r="C53" s="6"/>
      <c r="D53" s="6"/>
      <c r="E53" s="6"/>
      <c r="F53" s="6"/>
      <c r="G53" s="6"/>
      <c r="H53" s="6"/>
      <c r="I53" s="6"/>
      <c r="J53" s="6"/>
      <c r="K53" s="6"/>
    </row>
  </sheetData>
  <sheetProtection/>
  <mergeCells count="19">
    <mergeCell ref="C28:K29"/>
    <mergeCell ref="C31:K32"/>
    <mergeCell ref="C20:K21"/>
    <mergeCell ref="C2:K2"/>
    <mergeCell ref="C3:K3"/>
    <mergeCell ref="C5:K5"/>
    <mergeCell ref="C8:K8"/>
    <mergeCell ref="B17:K18"/>
    <mergeCell ref="C4:L4"/>
    <mergeCell ref="D25:I25"/>
    <mergeCell ref="J25:K25"/>
    <mergeCell ref="B28:B29"/>
    <mergeCell ref="C40:F40"/>
    <mergeCell ref="D23:I23"/>
    <mergeCell ref="J23:K23"/>
    <mergeCell ref="J24:K24"/>
    <mergeCell ref="D24:I24"/>
    <mergeCell ref="D26:I26"/>
    <mergeCell ref="J26:K26"/>
  </mergeCells>
  <printOptions horizontalCentered="1"/>
  <pageMargins left="0.3937007874015748" right="0.5905511811023623" top="0.3937007874015748" bottom="0.984251968503937" header="0.35433070866141736" footer="0.5118110236220472"/>
  <pageSetup horizontalDpi="600" verticalDpi="600" orientation="portrait" scale="9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P49"/>
  <sheetViews>
    <sheetView showGridLines="0" view="pageBreakPreview" zoomScaleSheetLayoutView="100" zoomScalePageLayoutView="0" workbookViewId="0" topLeftCell="B1">
      <selection activeCell="H25" sqref="H25"/>
    </sheetView>
  </sheetViews>
  <sheetFormatPr defaultColWidth="9.140625" defaultRowHeight="12.75"/>
  <cols>
    <col min="1" max="1" width="1.421875" style="14" customWidth="1"/>
    <col min="2" max="3" width="4.00390625" style="14" customWidth="1"/>
    <col min="4" max="4" width="11.140625" style="14" customWidth="1"/>
    <col min="5" max="5" width="1.421875" style="14" customWidth="1"/>
    <col min="6" max="6" width="16.8515625" style="14" customWidth="1"/>
    <col min="7" max="7" width="26.7109375" style="14" customWidth="1"/>
    <col min="8" max="8" width="4.7109375" style="14" customWidth="1"/>
    <col min="9" max="9" width="10.421875" style="14" customWidth="1"/>
    <col min="10" max="10" width="18.8515625" style="50" customWidth="1"/>
    <col min="11" max="11" width="11.421875" style="14" customWidth="1"/>
    <col min="12" max="16" width="10.28125" style="14" bestFit="1" customWidth="1"/>
    <col min="17" max="16384" width="11.421875" style="14" customWidth="1"/>
  </cols>
  <sheetData>
    <row r="1" ht="5.25" customHeight="1"/>
    <row r="2" spans="3:10" ht="12.75">
      <c r="C2" s="291" t="s">
        <v>12</v>
      </c>
      <c r="D2" s="291"/>
      <c r="E2" s="291"/>
      <c r="F2" s="291"/>
      <c r="G2" s="291"/>
      <c r="H2" s="291"/>
      <c r="I2" s="291"/>
      <c r="J2" s="291"/>
    </row>
    <row r="3" spans="3:10" ht="12.75" customHeight="1">
      <c r="C3" s="103" t="str">
        <f>'rincian biaya'!H38</f>
        <v>…......................</v>
      </c>
      <c r="D3" s="101"/>
      <c r="E3" s="101"/>
      <c r="F3" s="101"/>
      <c r="G3" s="101"/>
      <c r="H3" s="101"/>
      <c r="I3" s="101"/>
      <c r="J3" s="102"/>
    </row>
    <row r="4" spans="2:10" ht="36" customHeight="1">
      <c r="B4" s="31"/>
      <c r="C4" s="104" t="s">
        <v>93</v>
      </c>
      <c r="D4" s="104"/>
      <c r="E4" s="104" t="s">
        <v>3</v>
      </c>
      <c r="F4" s="292" t="str">
        <f>Kwitansi!D17</f>
        <v>Melakukan Kegiatan …………. Mahasiswa Kuliah KKM UIN Mengabdi 2024 pada Hari Rabu pada tanggal ………..2024 di Desa……Kec……Kab. Malang Jawa Timur</v>
      </c>
      <c r="G4" s="292"/>
      <c r="H4" s="292"/>
      <c r="I4" s="292"/>
      <c r="J4" s="292"/>
    </row>
    <row r="5" spans="3:10" ht="9.75" customHeight="1">
      <c r="C5" s="101"/>
      <c r="D5" s="101"/>
      <c r="E5" s="101"/>
      <c r="F5" s="101"/>
      <c r="G5" s="101"/>
      <c r="H5" s="101"/>
      <c r="I5" s="101"/>
      <c r="J5" s="102"/>
    </row>
    <row r="6" spans="3:10" ht="13.5" customHeight="1">
      <c r="C6" s="105" t="s">
        <v>13</v>
      </c>
      <c r="D6" s="293" t="s">
        <v>14</v>
      </c>
      <c r="E6" s="293"/>
      <c r="F6" s="293"/>
      <c r="G6" s="293"/>
      <c r="H6" s="294" t="s">
        <v>15</v>
      </c>
      <c r="I6" s="295"/>
      <c r="J6" s="106" t="s">
        <v>16</v>
      </c>
    </row>
    <row r="7" spans="3:13" ht="13.5" customHeight="1">
      <c r="C7" s="118" t="s">
        <v>75</v>
      </c>
      <c r="D7" s="107"/>
      <c r="E7" s="107"/>
      <c r="F7" s="107"/>
      <c r="G7" s="107"/>
      <c r="H7" s="296"/>
      <c r="I7" s="297"/>
      <c r="J7" s="108"/>
      <c r="K7" s="38"/>
      <c r="M7" s="39"/>
    </row>
    <row r="8" spans="3:14" ht="12.75" customHeight="1">
      <c r="C8" s="109">
        <v>1</v>
      </c>
      <c r="D8" s="288">
        <f>'rincian biaya'!D17:G17</f>
        <v>0</v>
      </c>
      <c r="E8" s="289"/>
      <c r="F8" s="289"/>
      <c r="G8" s="290"/>
      <c r="H8" s="110" t="s">
        <v>5</v>
      </c>
      <c r="I8" s="111">
        <f>'rincian biaya'!I17</f>
        <v>0</v>
      </c>
      <c r="J8" s="112"/>
      <c r="L8" s="63"/>
      <c r="N8" s="63"/>
    </row>
    <row r="9" spans="3:14" ht="12.75" customHeight="1">
      <c r="C9" s="114">
        <v>2</v>
      </c>
      <c r="D9" s="288" t="e">
        <f>'rincian biaya'!#REF!</f>
        <v>#REF!</v>
      </c>
      <c r="E9" s="289"/>
      <c r="F9" s="289"/>
      <c r="G9" s="290"/>
      <c r="H9" s="110" t="s">
        <v>5</v>
      </c>
      <c r="I9" s="111" t="e">
        <f>'rincian biaya'!#REF!</f>
        <v>#REF!</v>
      </c>
      <c r="J9" s="112"/>
      <c r="L9" s="63"/>
      <c r="N9" s="63"/>
    </row>
    <row r="10" spans="3:14" ht="12.75" customHeight="1">
      <c r="C10" s="114">
        <v>3</v>
      </c>
      <c r="D10" s="288" t="e">
        <f>'rincian biaya'!#REF!</f>
        <v>#REF!</v>
      </c>
      <c r="E10" s="289"/>
      <c r="F10" s="289"/>
      <c r="G10" s="290"/>
      <c r="H10" s="110" t="s">
        <v>5</v>
      </c>
      <c r="I10" s="111" t="e">
        <f>'rincian biaya'!#REF!</f>
        <v>#REF!</v>
      </c>
      <c r="J10" s="112"/>
      <c r="L10" s="63"/>
      <c r="N10" s="63"/>
    </row>
    <row r="11" spans="3:16" ht="12" customHeight="1">
      <c r="C11" s="119" t="s">
        <v>76</v>
      </c>
      <c r="D11" s="113"/>
      <c r="E11" s="113"/>
      <c r="F11" s="113"/>
      <c r="G11" s="113"/>
      <c r="H11" s="110"/>
      <c r="I11" s="111"/>
      <c r="J11" s="112"/>
      <c r="L11" s="63"/>
      <c r="M11" s="39"/>
      <c r="N11" s="63"/>
      <c r="O11" s="63"/>
      <c r="P11" s="65"/>
    </row>
    <row r="12" spans="3:15" ht="13.5" customHeight="1">
      <c r="C12" s="109">
        <v>1</v>
      </c>
      <c r="D12" s="288">
        <f>'rincian biaya'!D20</f>
        <v>0</v>
      </c>
      <c r="E12" s="289"/>
      <c r="F12" s="289"/>
      <c r="G12" s="290"/>
      <c r="H12" s="110" t="s">
        <v>5</v>
      </c>
      <c r="I12" s="111">
        <f>'rincian biaya'!I20</f>
        <v>0</v>
      </c>
      <c r="J12" s="112"/>
      <c r="M12" s="66"/>
      <c r="O12" s="63"/>
    </row>
    <row r="13" spans="3:15" ht="12" customHeight="1">
      <c r="C13" s="114">
        <v>2</v>
      </c>
      <c r="D13" s="288" t="e">
        <f>'rincian biaya'!#REF!</f>
        <v>#REF!</v>
      </c>
      <c r="E13" s="289"/>
      <c r="F13" s="289"/>
      <c r="G13" s="290"/>
      <c r="H13" s="110" t="s">
        <v>5</v>
      </c>
      <c r="I13" s="111" t="e">
        <f>'rincian biaya'!#REF!</f>
        <v>#REF!</v>
      </c>
      <c r="J13" s="112"/>
      <c r="M13" s="66"/>
      <c r="O13" s="63"/>
    </row>
    <row r="14" spans="3:15" ht="14.25" customHeight="1">
      <c r="C14" s="114">
        <v>3</v>
      </c>
      <c r="D14" s="288" t="e">
        <f>'rincian biaya'!#REF!</f>
        <v>#REF!</v>
      </c>
      <c r="E14" s="289"/>
      <c r="F14" s="289"/>
      <c r="G14" s="290"/>
      <c r="H14" s="110" t="s">
        <v>5</v>
      </c>
      <c r="I14" s="111" t="e">
        <f>'rincian biaya'!#REF!</f>
        <v>#REF!</v>
      </c>
      <c r="J14" s="112"/>
      <c r="M14" s="66"/>
      <c r="O14" s="63"/>
    </row>
    <row r="15" spans="3:16" ht="12.75" customHeight="1">
      <c r="C15" s="122" t="s">
        <v>77</v>
      </c>
      <c r="D15" s="123"/>
      <c r="E15" s="123"/>
      <c r="F15" s="123"/>
      <c r="G15" s="123"/>
      <c r="H15" s="124"/>
      <c r="I15" s="125"/>
      <c r="J15" s="115"/>
      <c r="L15" s="63"/>
      <c r="M15" s="39"/>
      <c r="N15" s="63">
        <v>530000</v>
      </c>
      <c r="O15" s="65">
        <v>3</v>
      </c>
      <c r="P15" s="14">
        <f>N15*O15</f>
        <v>1590000</v>
      </c>
    </row>
    <row r="16" spans="3:14" ht="20.25" customHeight="1">
      <c r="C16" s="116">
        <v>1</v>
      </c>
      <c r="D16" s="298" t="str">
        <f>'rincian biaya'!D26:G26</f>
        <v>1 Hari pada tanggal …... Januari 2023 di Desa……... Kec…….. Kab. Malang @360.000/OH</v>
      </c>
      <c r="E16" s="299"/>
      <c r="F16" s="299"/>
      <c r="G16" s="300"/>
      <c r="H16" s="120" t="s">
        <v>5</v>
      </c>
      <c r="I16" s="121">
        <f>'rincian biaya'!I26</f>
        <v>360000</v>
      </c>
      <c r="J16" s="117">
        <f>'rincian biaya'!J26</f>
        <v>0</v>
      </c>
      <c r="L16" s="65"/>
      <c r="N16" s="65"/>
    </row>
    <row r="17" spans="3:14" ht="13.5" customHeight="1" thickBot="1">
      <c r="C17" s="301" t="s">
        <v>15</v>
      </c>
      <c r="D17" s="302"/>
      <c r="E17" s="302"/>
      <c r="F17" s="302"/>
      <c r="G17" s="303"/>
      <c r="H17" s="126" t="s">
        <v>5</v>
      </c>
      <c r="I17" s="127" t="e">
        <f>SUM(I8:I16)</f>
        <v>#REF!</v>
      </c>
      <c r="J17" s="128"/>
      <c r="L17" s="65"/>
      <c r="N17" s="65"/>
    </row>
    <row r="18" spans="3:13" ht="16.5" customHeight="1" thickBot="1" thickTop="1">
      <c r="C18" s="304" t="e">
        <f>PROPER([1]!terbilang(I17)&amp;" rupiah")</f>
        <v>#NAME?</v>
      </c>
      <c r="D18" s="305"/>
      <c r="E18" s="305"/>
      <c r="F18" s="305"/>
      <c r="G18" s="305"/>
      <c r="H18" s="305"/>
      <c r="I18" s="305"/>
      <c r="J18" s="306"/>
      <c r="K18" s="74"/>
      <c r="L18" s="72"/>
      <c r="M18" s="73"/>
    </row>
    <row r="19" ht="15" customHeight="1" thickTop="1"/>
    <row r="20" spans="2:10" ht="12.75">
      <c r="B20" s="76"/>
      <c r="C20" s="76"/>
      <c r="D20" s="76"/>
      <c r="E20" s="76"/>
      <c r="F20" s="76"/>
      <c r="G20" s="76"/>
      <c r="H20" s="76"/>
      <c r="I20" s="76"/>
      <c r="J20" s="77"/>
    </row>
    <row r="21" spans="2:14" ht="15.75" customHeight="1">
      <c r="B21" s="76"/>
      <c r="C21" s="78"/>
      <c r="D21" s="79"/>
      <c r="E21" s="79"/>
      <c r="F21" s="76"/>
      <c r="G21" s="76"/>
      <c r="H21" s="78"/>
      <c r="I21" s="80"/>
      <c r="J21" s="81"/>
      <c r="N21" s="63"/>
    </row>
    <row r="22" spans="2:16" s="43" customFormat="1" ht="29.25" customHeight="1">
      <c r="B22" s="82"/>
      <c r="C22" s="82"/>
      <c r="D22" s="82"/>
      <c r="E22" s="82"/>
      <c r="F22" s="82"/>
      <c r="G22" s="82"/>
      <c r="H22" s="82"/>
      <c r="I22" s="83"/>
      <c r="J22" s="84"/>
      <c r="N22" s="64"/>
      <c r="O22" s="64"/>
      <c r="P22" s="64"/>
    </row>
    <row r="23" spans="2:10" ht="12.75">
      <c r="B23" s="76"/>
      <c r="C23" s="76"/>
      <c r="D23" s="76"/>
      <c r="E23" s="76"/>
      <c r="F23" s="76"/>
      <c r="G23" s="76"/>
      <c r="H23" s="76" t="s">
        <v>117</v>
      </c>
      <c r="I23" s="85"/>
      <c r="J23" s="77"/>
    </row>
    <row r="24" spans="2:10" ht="12.75" customHeight="1">
      <c r="B24" s="76"/>
      <c r="C24" s="76"/>
      <c r="D24" s="76"/>
      <c r="E24" s="76"/>
      <c r="F24" s="76"/>
      <c r="G24" s="76"/>
      <c r="H24" s="76"/>
      <c r="I24" s="76"/>
      <c r="J24" s="77"/>
    </row>
    <row r="25" spans="2:10" ht="12.75" customHeight="1">
      <c r="B25" s="76"/>
      <c r="C25" s="76"/>
      <c r="D25" s="76"/>
      <c r="E25" s="76"/>
      <c r="F25" s="76"/>
      <c r="G25" s="76"/>
      <c r="H25" s="76"/>
      <c r="I25" s="76"/>
      <c r="J25" s="77"/>
    </row>
    <row r="26" spans="2:10" ht="16.5" customHeight="1">
      <c r="B26" s="76"/>
      <c r="C26" s="76"/>
      <c r="D26" s="76"/>
      <c r="E26" s="76"/>
      <c r="F26" s="76"/>
      <c r="G26" s="76"/>
      <c r="H26" s="76"/>
      <c r="I26" s="76"/>
      <c r="J26" s="77"/>
    </row>
    <row r="27" spans="2:10" ht="7.5" customHeight="1">
      <c r="B27" s="76"/>
      <c r="C27" s="76"/>
      <c r="D27" s="76"/>
      <c r="E27" s="76"/>
      <c r="F27" s="76"/>
      <c r="G27" s="76"/>
      <c r="H27" s="76"/>
      <c r="I27" s="76"/>
      <c r="J27" s="77"/>
    </row>
    <row r="28" spans="2:10" ht="12.75">
      <c r="B28" s="76"/>
      <c r="C28" s="85"/>
      <c r="D28" s="76"/>
      <c r="E28" s="76"/>
      <c r="F28" s="76"/>
      <c r="G28" s="76"/>
      <c r="H28" s="85"/>
      <c r="I28" s="76"/>
      <c r="J28" s="77"/>
    </row>
    <row r="29" spans="2:10" ht="12.75">
      <c r="B29" s="76"/>
      <c r="C29" s="76"/>
      <c r="D29" s="86"/>
      <c r="E29" s="86"/>
      <c r="F29" s="76"/>
      <c r="G29" s="76"/>
      <c r="H29" s="76"/>
      <c r="I29" s="87"/>
      <c r="J29" s="77"/>
    </row>
    <row r="30" spans="2:10" ht="11.25" customHeight="1">
      <c r="B30" s="76"/>
      <c r="C30" s="76"/>
      <c r="D30" s="76"/>
      <c r="E30" s="76"/>
      <c r="F30" s="76"/>
      <c r="G30" s="76"/>
      <c r="H30" s="76"/>
      <c r="I30" s="76"/>
      <c r="J30" s="77"/>
    </row>
    <row r="31" spans="2:10" ht="15.75">
      <c r="B31" s="307"/>
      <c r="C31" s="307"/>
      <c r="D31" s="307"/>
      <c r="E31" s="307"/>
      <c r="F31" s="307"/>
      <c r="G31" s="307"/>
      <c r="H31" s="307"/>
      <c r="I31" s="307"/>
      <c r="J31" s="307"/>
    </row>
    <row r="32" spans="2:10" ht="12.75">
      <c r="B32" s="76"/>
      <c r="C32" s="76"/>
      <c r="D32" s="76"/>
      <c r="E32" s="76"/>
      <c r="F32" s="76"/>
      <c r="G32" s="76"/>
      <c r="H32" s="76"/>
      <c r="I32" s="76"/>
      <c r="J32" s="77"/>
    </row>
    <row r="33" spans="2:10" ht="12.75">
      <c r="B33" s="76"/>
      <c r="C33" s="76"/>
      <c r="D33" s="76"/>
      <c r="E33" s="76"/>
      <c r="F33" s="76"/>
      <c r="G33" s="88"/>
      <c r="H33" s="287"/>
      <c r="I33" s="287"/>
      <c r="J33" s="77"/>
    </row>
    <row r="34" spans="2:10" ht="12.75">
      <c r="B34" s="76"/>
      <c r="C34" s="76"/>
      <c r="D34" s="76"/>
      <c r="E34" s="76"/>
      <c r="F34" s="76"/>
      <c r="G34" s="88"/>
      <c r="H34" s="287"/>
      <c r="I34" s="287"/>
      <c r="J34" s="77"/>
    </row>
    <row r="35" spans="2:10" ht="12.75">
      <c r="B35" s="76"/>
      <c r="C35" s="76"/>
      <c r="D35" s="76"/>
      <c r="E35" s="76"/>
      <c r="F35" s="76"/>
      <c r="G35" s="88"/>
      <c r="H35" s="287"/>
      <c r="I35" s="287"/>
      <c r="J35" s="77"/>
    </row>
    <row r="36" spans="2:10" ht="7.5" customHeight="1">
      <c r="B36" s="76"/>
      <c r="C36" s="76"/>
      <c r="D36" s="76"/>
      <c r="E36" s="76"/>
      <c r="F36" s="76"/>
      <c r="G36" s="76"/>
      <c r="H36" s="76"/>
      <c r="I36" s="76"/>
      <c r="J36" s="77"/>
    </row>
    <row r="37" spans="2:10" ht="15" customHeight="1">
      <c r="B37" s="76"/>
      <c r="C37" s="89"/>
      <c r="D37" s="89"/>
      <c r="E37" s="89"/>
      <c r="F37" s="89"/>
      <c r="G37" s="89"/>
      <c r="H37" s="89"/>
      <c r="I37" s="89"/>
      <c r="J37" s="77"/>
    </row>
    <row r="38" spans="2:10" ht="12.75">
      <c r="B38" s="76"/>
      <c r="C38" s="89"/>
      <c r="D38" s="89"/>
      <c r="E38" s="89"/>
      <c r="F38" s="89"/>
      <c r="G38" s="89"/>
      <c r="H38" s="89"/>
      <c r="I38" s="89"/>
      <c r="J38" s="77"/>
    </row>
    <row r="39" spans="2:10" ht="12.75">
      <c r="B39" s="76"/>
      <c r="C39" s="76"/>
      <c r="D39" s="76"/>
      <c r="E39" s="76"/>
      <c r="F39" s="76"/>
      <c r="G39" s="76"/>
      <c r="H39" s="76"/>
      <c r="I39" s="76"/>
      <c r="J39" s="77"/>
    </row>
    <row r="40" spans="2:10" ht="12.75">
      <c r="B40" s="76"/>
      <c r="C40" s="76"/>
      <c r="D40" s="76"/>
      <c r="E40" s="76"/>
      <c r="F40" s="76"/>
      <c r="G40" s="76"/>
      <c r="H40" s="76"/>
      <c r="I40" s="76"/>
      <c r="J40" s="77"/>
    </row>
    <row r="41" spans="2:10" ht="12.75">
      <c r="B41" s="76"/>
      <c r="C41" s="76"/>
      <c r="D41" s="76"/>
      <c r="E41" s="76"/>
      <c r="F41" s="76"/>
      <c r="G41" s="76"/>
      <c r="H41" s="76"/>
      <c r="I41" s="76"/>
      <c r="J41" s="77"/>
    </row>
    <row r="42" spans="2:10" ht="15" customHeight="1">
      <c r="B42" s="76"/>
      <c r="C42" s="76"/>
      <c r="D42" s="76"/>
      <c r="E42" s="76"/>
      <c r="F42" s="76"/>
      <c r="G42" s="76"/>
      <c r="H42" s="76"/>
      <c r="I42" s="76"/>
      <c r="J42" s="77"/>
    </row>
    <row r="43" spans="2:10" ht="16.5" customHeight="1">
      <c r="B43" s="76"/>
      <c r="C43" s="76"/>
      <c r="D43" s="76"/>
      <c r="E43" s="76"/>
      <c r="F43" s="76"/>
      <c r="G43" s="76"/>
      <c r="H43" s="76"/>
      <c r="I43" s="76"/>
      <c r="J43" s="77"/>
    </row>
    <row r="44" spans="2:10" ht="12.75">
      <c r="B44" s="76"/>
      <c r="C44" s="76"/>
      <c r="D44" s="76"/>
      <c r="E44" s="76"/>
      <c r="F44" s="76"/>
      <c r="G44" s="76"/>
      <c r="H44" s="76"/>
      <c r="I44" s="85"/>
      <c r="J44" s="76"/>
    </row>
    <row r="45" spans="2:10" ht="12.75">
      <c r="B45" s="76"/>
      <c r="C45" s="76"/>
      <c r="D45" s="76"/>
      <c r="E45" s="76"/>
      <c r="F45" s="76"/>
      <c r="G45" s="76"/>
      <c r="H45" s="76"/>
      <c r="I45" s="76"/>
      <c r="J45" s="86"/>
    </row>
    <row r="47" ht="12.75">
      <c r="B47" s="31"/>
    </row>
    <row r="49" ht="12.75">
      <c r="B49" s="15"/>
    </row>
  </sheetData>
  <sheetProtection/>
  <mergeCells count="18">
    <mergeCell ref="D8:G8"/>
    <mergeCell ref="C2:J2"/>
    <mergeCell ref="F4:J4"/>
    <mergeCell ref="H35:I35"/>
    <mergeCell ref="D6:G6"/>
    <mergeCell ref="H6:I6"/>
    <mergeCell ref="H7:I7"/>
    <mergeCell ref="D16:G16"/>
    <mergeCell ref="C17:G17"/>
    <mergeCell ref="C18:J18"/>
    <mergeCell ref="B31:J31"/>
    <mergeCell ref="H34:I34"/>
    <mergeCell ref="D12:G12"/>
    <mergeCell ref="D14:G14"/>
    <mergeCell ref="D13:G13"/>
    <mergeCell ref="D9:G9"/>
    <mergeCell ref="D10:G10"/>
    <mergeCell ref="H33:I33"/>
  </mergeCells>
  <printOptions/>
  <pageMargins left="2.9133858267716537" right="0.35433070866141736" top="2.0866141732283467" bottom="0.1968503937007874" header="0.5118110236220472" footer="0.4330708661417323"/>
  <pageSetup horizontalDpi="180" verticalDpi="180" orientation="landscape" pageOrder="overThenDown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2:P53"/>
  <sheetViews>
    <sheetView showGridLines="0" view="pageBreakPreview" zoomScaleSheetLayoutView="100" zoomScalePageLayoutView="0" workbookViewId="0" topLeftCell="B1">
      <selection activeCell="L18" sqref="L18"/>
    </sheetView>
  </sheetViews>
  <sheetFormatPr defaultColWidth="9.140625" defaultRowHeight="12.75"/>
  <cols>
    <col min="1" max="1" width="1.421875" style="14" customWidth="1"/>
    <col min="2" max="3" width="4.00390625" style="14" customWidth="1"/>
    <col min="4" max="4" width="11.140625" style="14" customWidth="1"/>
    <col min="5" max="5" width="1.421875" style="14" customWidth="1"/>
    <col min="6" max="6" width="16.8515625" style="14" customWidth="1"/>
    <col min="7" max="7" width="26.7109375" style="14" customWidth="1"/>
    <col min="8" max="8" width="4.7109375" style="14" customWidth="1"/>
    <col min="9" max="9" width="10.28125" style="14" customWidth="1"/>
    <col min="10" max="10" width="18.8515625" style="50" customWidth="1"/>
    <col min="11" max="11" width="11.421875" style="14" customWidth="1"/>
    <col min="12" max="16" width="10.28125" style="14" bestFit="1" customWidth="1"/>
    <col min="17" max="16384" width="11.421875" style="14" customWidth="1"/>
  </cols>
  <sheetData>
    <row r="1" ht="5.25" customHeight="1"/>
    <row r="2" spans="3:10" ht="12.75">
      <c r="C2" s="291" t="s">
        <v>12</v>
      </c>
      <c r="D2" s="291"/>
      <c r="E2" s="291"/>
      <c r="F2" s="291"/>
      <c r="G2" s="291"/>
      <c r="H2" s="291"/>
      <c r="I2" s="291"/>
      <c r="J2" s="291"/>
    </row>
    <row r="3" spans="3:10" ht="12.75" customHeight="1">
      <c r="C3" s="103" t="str">
        <f>'rincian biaya'!H38</f>
        <v>…......................</v>
      </c>
      <c r="D3" s="101"/>
      <c r="E3" s="101"/>
      <c r="F3" s="101"/>
      <c r="G3" s="101"/>
      <c r="H3" s="101"/>
      <c r="I3" s="101"/>
      <c r="J3" s="102"/>
    </row>
    <row r="4" spans="2:10" ht="38.25" customHeight="1">
      <c r="B4" s="31"/>
      <c r="C4" s="104" t="s">
        <v>93</v>
      </c>
      <c r="D4" s="104"/>
      <c r="E4" s="104" t="s">
        <v>3</v>
      </c>
      <c r="F4" s="292" t="str">
        <f>Kwitansi!D17</f>
        <v>Melakukan Kegiatan …………. Mahasiswa Kuliah KKM UIN Mengabdi 2024 pada Hari Rabu pada tanggal ………..2024 di Desa……Kec……Kab. Malang Jawa Timur</v>
      </c>
      <c r="G4" s="292"/>
      <c r="H4" s="292"/>
      <c r="I4" s="292"/>
      <c r="J4" s="292"/>
    </row>
    <row r="5" spans="3:10" ht="9.75" customHeight="1">
      <c r="C5" s="101"/>
      <c r="D5" s="101"/>
      <c r="E5" s="101"/>
      <c r="F5" s="101"/>
      <c r="G5" s="101"/>
      <c r="H5" s="101"/>
      <c r="I5" s="101"/>
      <c r="J5" s="102"/>
    </row>
    <row r="6" spans="3:10" ht="13.5" customHeight="1">
      <c r="C6" s="105" t="s">
        <v>13</v>
      </c>
      <c r="D6" s="293" t="s">
        <v>14</v>
      </c>
      <c r="E6" s="293"/>
      <c r="F6" s="293"/>
      <c r="G6" s="293"/>
      <c r="H6" s="294" t="s">
        <v>15</v>
      </c>
      <c r="I6" s="295"/>
      <c r="J6" s="106" t="s">
        <v>16</v>
      </c>
    </row>
    <row r="7" spans="3:13" ht="13.5" customHeight="1">
      <c r="C7" s="118" t="s">
        <v>75</v>
      </c>
      <c r="D7" s="107"/>
      <c r="E7" s="107"/>
      <c r="F7" s="107"/>
      <c r="G7" s="107"/>
      <c r="H7" s="296"/>
      <c r="I7" s="297"/>
      <c r="J7" s="108"/>
      <c r="K7" s="38"/>
      <c r="M7" s="39"/>
    </row>
    <row r="8" spans="3:14" ht="12.75" customHeight="1">
      <c r="C8" s="109">
        <v>1</v>
      </c>
      <c r="D8" s="288">
        <f>penerimaan!D8</f>
        <v>0</v>
      </c>
      <c r="E8" s="289"/>
      <c r="F8" s="289"/>
      <c r="G8" s="290"/>
      <c r="H8" s="110" t="s">
        <v>5</v>
      </c>
      <c r="I8" s="111">
        <f>penerimaan!I8</f>
        <v>0</v>
      </c>
      <c r="J8" s="112"/>
      <c r="L8" s="63"/>
      <c r="N8" s="63"/>
    </row>
    <row r="9" spans="3:14" ht="12.75" customHeight="1">
      <c r="C9" s="114">
        <v>2</v>
      </c>
      <c r="D9" s="288" t="e">
        <f>'rincian biaya'!#REF!</f>
        <v>#REF!</v>
      </c>
      <c r="E9" s="289"/>
      <c r="F9" s="289"/>
      <c r="G9" s="290"/>
      <c r="H9" s="110" t="s">
        <v>5</v>
      </c>
      <c r="I9" s="111" t="e">
        <f>'rincian biaya'!#REF!</f>
        <v>#REF!</v>
      </c>
      <c r="J9" s="112"/>
      <c r="L9" s="63"/>
      <c r="N9" s="63"/>
    </row>
    <row r="10" spans="3:14" ht="12.75" customHeight="1">
      <c r="C10" s="114">
        <v>3</v>
      </c>
      <c r="D10" s="288" t="e">
        <f>'rincian biaya'!#REF!</f>
        <v>#REF!</v>
      </c>
      <c r="E10" s="289"/>
      <c r="F10" s="289"/>
      <c r="G10" s="290"/>
      <c r="H10" s="110" t="s">
        <v>5</v>
      </c>
      <c r="I10" s="111" t="e">
        <f>'rincian biaya'!#REF!</f>
        <v>#REF!</v>
      </c>
      <c r="J10" s="112"/>
      <c r="L10" s="63"/>
      <c r="N10" s="63"/>
    </row>
    <row r="11" spans="3:16" ht="12" customHeight="1">
      <c r="C11" s="119" t="s">
        <v>76</v>
      </c>
      <c r="D11" s="113"/>
      <c r="E11" s="113"/>
      <c r="F11" s="113"/>
      <c r="G11" s="113"/>
      <c r="H11" s="110"/>
      <c r="I11" s="111"/>
      <c r="J11" s="112"/>
      <c r="L11" s="63"/>
      <c r="M11" s="39"/>
      <c r="N11" s="63"/>
      <c r="O11" s="63"/>
      <c r="P11" s="65"/>
    </row>
    <row r="12" spans="3:15" ht="13.5" customHeight="1">
      <c r="C12" s="109">
        <v>1</v>
      </c>
      <c r="D12" s="288">
        <f>penerimaan!D12</f>
        <v>0</v>
      </c>
      <c r="E12" s="289"/>
      <c r="F12" s="289"/>
      <c r="G12" s="290"/>
      <c r="H12" s="110" t="s">
        <v>5</v>
      </c>
      <c r="I12" s="111">
        <f>penerimaan!I12</f>
        <v>0</v>
      </c>
      <c r="J12" s="112"/>
      <c r="M12" s="66"/>
      <c r="O12" s="63"/>
    </row>
    <row r="13" spans="3:15" ht="12" customHeight="1">
      <c r="C13" s="114">
        <v>2</v>
      </c>
      <c r="D13" s="288" t="e">
        <f>penerimaan!D13</f>
        <v>#REF!</v>
      </c>
      <c r="E13" s="289"/>
      <c r="F13" s="289"/>
      <c r="G13" s="290"/>
      <c r="H13" s="110" t="s">
        <v>5</v>
      </c>
      <c r="I13" s="111" t="e">
        <f>penerimaan!I13</f>
        <v>#REF!</v>
      </c>
      <c r="J13" s="112"/>
      <c r="M13" s="66"/>
      <c r="O13" s="63"/>
    </row>
    <row r="14" spans="3:15" ht="14.25" customHeight="1">
      <c r="C14" s="114">
        <v>3</v>
      </c>
      <c r="D14" s="288" t="e">
        <f>'rincian biaya'!#REF!</f>
        <v>#REF!</v>
      </c>
      <c r="E14" s="289"/>
      <c r="F14" s="289"/>
      <c r="G14" s="290"/>
      <c r="H14" s="110" t="s">
        <v>5</v>
      </c>
      <c r="I14" s="111" t="e">
        <f>'rincian biaya'!#REF!</f>
        <v>#REF!</v>
      </c>
      <c r="J14" s="112"/>
      <c r="M14" s="66"/>
      <c r="O14" s="63"/>
    </row>
    <row r="15" spans="3:15" ht="14.25" customHeight="1">
      <c r="C15" s="158">
        <v>4</v>
      </c>
      <c r="D15" s="157">
        <f>'rincian biaya'!D23:G23</f>
        <v>0</v>
      </c>
      <c r="E15" s="159"/>
      <c r="F15" s="159"/>
      <c r="G15" s="159"/>
      <c r="H15" s="160" t="s">
        <v>5</v>
      </c>
      <c r="I15" s="161">
        <f>'rincian biaya'!I23</f>
        <v>0</v>
      </c>
      <c r="J15" s="162"/>
      <c r="M15" s="66"/>
      <c r="O15" s="63"/>
    </row>
    <row r="16" spans="3:16" ht="12.75" customHeight="1">
      <c r="C16" s="122" t="s">
        <v>77</v>
      </c>
      <c r="D16" s="123"/>
      <c r="E16" s="123"/>
      <c r="F16" s="123"/>
      <c r="G16" s="123"/>
      <c r="H16" s="124"/>
      <c r="I16" s="125"/>
      <c r="J16" s="115"/>
      <c r="L16" s="63"/>
      <c r="M16" s="39"/>
      <c r="N16" s="63">
        <v>530000</v>
      </c>
      <c r="O16" s="65">
        <v>3</v>
      </c>
      <c r="P16" s="14">
        <f>N16*O16</f>
        <v>1590000</v>
      </c>
    </row>
    <row r="17" spans="3:14" ht="19.5" customHeight="1">
      <c r="C17" s="116">
        <v>1</v>
      </c>
      <c r="D17" s="298" t="str">
        <f>penerimaan!D16</f>
        <v>1 Hari pada tanggal …... Januari 2023 di Desa……... Kec…….. Kab. Malang @360.000/OH</v>
      </c>
      <c r="E17" s="299"/>
      <c r="F17" s="299"/>
      <c r="G17" s="300"/>
      <c r="H17" s="120" t="s">
        <v>5</v>
      </c>
      <c r="I17" s="121">
        <f>'rincian biaya'!I26</f>
        <v>360000</v>
      </c>
      <c r="J17" s="117">
        <f>penerimaan!J16</f>
        <v>0</v>
      </c>
      <c r="L17" s="65"/>
      <c r="N17" s="65"/>
    </row>
    <row r="18" spans="3:14" ht="13.5" customHeight="1">
      <c r="C18" s="311" t="s">
        <v>15</v>
      </c>
      <c r="D18" s="312"/>
      <c r="E18" s="312"/>
      <c r="F18" s="312"/>
      <c r="G18" s="313"/>
      <c r="H18" s="149" t="s">
        <v>5</v>
      </c>
      <c r="I18" s="150" t="e">
        <f>SUM(I8:I17)</f>
        <v>#REF!</v>
      </c>
      <c r="J18" s="151"/>
      <c r="L18" s="65"/>
      <c r="N18" s="65"/>
    </row>
    <row r="19" spans="3:14" ht="13.5" customHeight="1">
      <c r="C19" s="148" t="s">
        <v>106</v>
      </c>
      <c r="D19" s="146"/>
      <c r="E19" s="146"/>
      <c r="F19" s="146"/>
      <c r="G19" s="146"/>
      <c r="H19" s="126"/>
      <c r="I19" s="127"/>
      <c r="J19" s="147"/>
      <c r="L19" s="65"/>
      <c r="N19" s="65"/>
    </row>
    <row r="20" spans="3:14" ht="13.5" customHeight="1">
      <c r="C20" s="154">
        <v>1</v>
      </c>
      <c r="D20" s="308" t="s">
        <v>108</v>
      </c>
      <c r="E20" s="309"/>
      <c r="F20" s="309"/>
      <c r="G20" s="310"/>
      <c r="H20" s="149"/>
      <c r="I20" s="156">
        <v>5000000</v>
      </c>
      <c r="J20" s="155">
        <v>43567</v>
      </c>
      <c r="L20" s="65"/>
      <c r="N20" s="65"/>
    </row>
    <row r="21" spans="3:14" ht="13.5" customHeight="1" thickBot="1">
      <c r="C21" s="145"/>
      <c r="D21" s="146"/>
      <c r="E21" s="146"/>
      <c r="F21" s="146"/>
      <c r="G21" s="146" t="s">
        <v>107</v>
      </c>
      <c r="H21" s="152"/>
      <c r="I21" s="153" t="e">
        <f>I18-I20</f>
        <v>#REF!</v>
      </c>
      <c r="J21" s="147"/>
      <c r="L21" s="65"/>
      <c r="N21" s="65"/>
    </row>
    <row r="22" spans="3:13" ht="16.5" customHeight="1" thickBot="1" thickTop="1">
      <c r="C22" s="304" t="e">
        <f>PROPER([1]!terbilang(I21)&amp;" rupiah")</f>
        <v>#NAME?</v>
      </c>
      <c r="D22" s="305"/>
      <c r="E22" s="305"/>
      <c r="F22" s="305"/>
      <c r="G22" s="305"/>
      <c r="H22" s="305"/>
      <c r="I22" s="305"/>
      <c r="J22" s="306"/>
      <c r="K22" s="74"/>
      <c r="L22" s="72"/>
      <c r="M22" s="73"/>
    </row>
    <row r="23" ht="15" customHeight="1" thickTop="1"/>
    <row r="24" spans="2:10" ht="12.75">
      <c r="B24" s="76"/>
      <c r="C24" s="76"/>
      <c r="D24" s="76"/>
      <c r="E24" s="76"/>
      <c r="F24" s="76"/>
      <c r="G24" s="76"/>
      <c r="H24" s="76"/>
      <c r="I24" s="76"/>
      <c r="J24" s="77"/>
    </row>
    <row r="25" spans="2:14" ht="15.75" customHeight="1">
      <c r="B25" s="76"/>
      <c r="C25" s="78"/>
      <c r="D25" s="79"/>
      <c r="E25" s="79"/>
      <c r="F25" s="76"/>
      <c r="G25" s="76"/>
      <c r="H25" s="78"/>
      <c r="I25" s="80"/>
      <c r="J25" s="81"/>
      <c r="N25" s="63"/>
    </row>
    <row r="26" spans="2:16" s="43" customFormat="1" ht="29.25" customHeight="1">
      <c r="B26" s="82"/>
      <c r="C26" s="82"/>
      <c r="D26" s="82"/>
      <c r="E26" s="82"/>
      <c r="F26" s="82"/>
      <c r="G26" s="82"/>
      <c r="H26" s="82"/>
      <c r="I26" s="83"/>
      <c r="J26" s="84"/>
      <c r="N26" s="64"/>
      <c r="O26" s="64"/>
      <c r="P26" s="64"/>
    </row>
    <row r="27" spans="2:10" ht="12.75">
      <c r="B27" s="76"/>
      <c r="C27" s="76"/>
      <c r="D27" s="76"/>
      <c r="E27" s="76"/>
      <c r="F27" s="76"/>
      <c r="G27" s="76"/>
      <c r="H27" s="76"/>
      <c r="I27" s="85"/>
      <c r="J27" s="77"/>
    </row>
    <row r="28" spans="2:10" ht="12.75" customHeight="1">
      <c r="B28" s="76"/>
      <c r="C28" s="76"/>
      <c r="D28" s="76"/>
      <c r="E28" s="76"/>
      <c r="F28" s="76"/>
      <c r="G28" s="76"/>
      <c r="H28" s="76"/>
      <c r="I28" s="76"/>
      <c r="J28" s="77"/>
    </row>
    <row r="29" spans="2:10" ht="12.75" customHeight="1">
      <c r="B29" s="76"/>
      <c r="C29" s="76"/>
      <c r="D29" s="76"/>
      <c r="E29" s="76"/>
      <c r="F29" s="76"/>
      <c r="G29" s="76"/>
      <c r="H29" s="76"/>
      <c r="I29" s="76"/>
      <c r="J29" s="77"/>
    </row>
    <row r="30" spans="2:10" ht="16.5" customHeight="1">
      <c r="B30" s="76"/>
      <c r="C30" s="76"/>
      <c r="D30" s="76"/>
      <c r="E30" s="76"/>
      <c r="F30" s="76"/>
      <c r="G30" s="76"/>
      <c r="H30" s="76"/>
      <c r="I30" s="76"/>
      <c r="J30" s="77"/>
    </row>
    <row r="31" spans="2:10" ht="7.5" customHeight="1">
      <c r="B31" s="76"/>
      <c r="C31" s="76"/>
      <c r="D31" s="76"/>
      <c r="E31" s="76"/>
      <c r="F31" s="76"/>
      <c r="G31" s="76"/>
      <c r="H31" s="76"/>
      <c r="I31" s="76"/>
      <c r="J31" s="77"/>
    </row>
    <row r="32" spans="2:10" ht="12.75">
      <c r="B32" s="76"/>
      <c r="C32" s="85"/>
      <c r="D32" s="76"/>
      <c r="E32" s="76"/>
      <c r="F32" s="76"/>
      <c r="G32" s="76"/>
      <c r="H32" s="85"/>
      <c r="I32" s="76"/>
      <c r="J32" s="77"/>
    </row>
    <row r="33" spans="2:10" ht="12.75">
      <c r="B33" s="76"/>
      <c r="C33" s="76"/>
      <c r="D33" s="86"/>
      <c r="E33" s="86"/>
      <c r="F33" s="76"/>
      <c r="G33" s="76"/>
      <c r="H33" s="76"/>
      <c r="I33" s="87"/>
      <c r="J33" s="77"/>
    </row>
    <row r="34" spans="2:10" ht="11.25" customHeight="1">
      <c r="B34" s="76"/>
      <c r="C34" s="76"/>
      <c r="D34" s="76"/>
      <c r="E34" s="76"/>
      <c r="F34" s="76"/>
      <c r="G34" s="76"/>
      <c r="H34" s="76"/>
      <c r="I34" s="76"/>
      <c r="J34" s="77"/>
    </row>
    <row r="35" spans="2:10" ht="15.75">
      <c r="B35" s="307"/>
      <c r="C35" s="307"/>
      <c r="D35" s="307"/>
      <c r="E35" s="307"/>
      <c r="F35" s="307"/>
      <c r="G35" s="307"/>
      <c r="H35" s="307"/>
      <c r="I35" s="307"/>
      <c r="J35" s="307"/>
    </row>
    <row r="36" spans="2:10" ht="12.75">
      <c r="B36" s="76"/>
      <c r="C36" s="76"/>
      <c r="D36" s="76"/>
      <c r="E36" s="76"/>
      <c r="F36" s="76"/>
      <c r="G36" s="76"/>
      <c r="H36" s="76"/>
      <c r="I36" s="76"/>
      <c r="J36" s="77"/>
    </row>
    <row r="37" spans="2:10" ht="12.75">
      <c r="B37" s="76"/>
      <c r="C37" s="76"/>
      <c r="D37" s="76"/>
      <c r="E37" s="76"/>
      <c r="F37" s="76"/>
      <c r="G37" s="88"/>
      <c r="H37" s="287"/>
      <c r="I37" s="287"/>
      <c r="J37" s="77"/>
    </row>
    <row r="38" spans="2:10" ht="12.75">
      <c r="B38" s="76"/>
      <c r="C38" s="76"/>
      <c r="D38" s="76"/>
      <c r="E38" s="76"/>
      <c r="F38" s="76"/>
      <c r="G38" s="88"/>
      <c r="H38" s="287"/>
      <c r="I38" s="287"/>
      <c r="J38" s="77"/>
    </row>
    <row r="39" spans="2:10" ht="12.75">
      <c r="B39" s="76"/>
      <c r="C39" s="76"/>
      <c r="D39" s="76"/>
      <c r="E39" s="76"/>
      <c r="F39" s="76"/>
      <c r="G39" s="88"/>
      <c r="H39" s="287"/>
      <c r="I39" s="287"/>
      <c r="J39" s="77"/>
    </row>
    <row r="40" spans="2:10" ht="7.5" customHeight="1">
      <c r="B40" s="76"/>
      <c r="C40" s="76"/>
      <c r="D40" s="76"/>
      <c r="E40" s="76"/>
      <c r="F40" s="76"/>
      <c r="G40" s="76"/>
      <c r="H40" s="76"/>
      <c r="I40" s="76"/>
      <c r="J40" s="77"/>
    </row>
    <row r="41" spans="2:10" ht="15" customHeight="1">
      <c r="B41" s="76"/>
      <c r="C41" s="89"/>
      <c r="D41" s="89"/>
      <c r="E41" s="89"/>
      <c r="F41" s="89"/>
      <c r="G41" s="89"/>
      <c r="H41" s="89"/>
      <c r="I41" s="89"/>
      <c r="J41" s="77"/>
    </row>
    <row r="42" spans="2:10" ht="12.75">
      <c r="B42" s="76"/>
      <c r="C42" s="89"/>
      <c r="D42" s="89"/>
      <c r="E42" s="89"/>
      <c r="F42" s="89"/>
      <c r="G42" s="89"/>
      <c r="H42" s="89"/>
      <c r="I42" s="89"/>
      <c r="J42" s="77"/>
    </row>
    <row r="43" spans="2:10" ht="12.75">
      <c r="B43" s="76"/>
      <c r="C43" s="76"/>
      <c r="D43" s="76"/>
      <c r="E43" s="76"/>
      <c r="F43" s="76"/>
      <c r="G43" s="76"/>
      <c r="H43" s="76"/>
      <c r="I43" s="76"/>
      <c r="J43" s="77"/>
    </row>
    <row r="44" spans="2:10" ht="12.75">
      <c r="B44" s="76"/>
      <c r="C44" s="76"/>
      <c r="D44" s="76"/>
      <c r="E44" s="76"/>
      <c r="F44" s="76"/>
      <c r="G44" s="76"/>
      <c r="H44" s="76"/>
      <c r="I44" s="76"/>
      <c r="J44" s="77"/>
    </row>
    <row r="45" spans="2:10" ht="12.75">
      <c r="B45" s="76"/>
      <c r="C45" s="76"/>
      <c r="D45" s="76"/>
      <c r="E45" s="76"/>
      <c r="F45" s="76"/>
      <c r="G45" s="76"/>
      <c r="H45" s="76"/>
      <c r="I45" s="76"/>
      <c r="J45" s="77"/>
    </row>
    <row r="46" spans="2:10" ht="15" customHeight="1">
      <c r="B46" s="76"/>
      <c r="C46" s="76"/>
      <c r="D46" s="76"/>
      <c r="E46" s="76"/>
      <c r="F46" s="76"/>
      <c r="G46" s="76"/>
      <c r="H46" s="76"/>
      <c r="I46" s="76"/>
      <c r="J46" s="77"/>
    </row>
    <row r="47" spans="2:10" ht="16.5" customHeight="1">
      <c r="B47" s="76"/>
      <c r="C47" s="76"/>
      <c r="D47" s="76"/>
      <c r="E47" s="76"/>
      <c r="F47" s="76"/>
      <c r="G47" s="76"/>
      <c r="H47" s="76"/>
      <c r="I47" s="76"/>
      <c r="J47" s="77"/>
    </row>
    <row r="48" spans="2:10" ht="12.75">
      <c r="B48" s="76"/>
      <c r="C48" s="76"/>
      <c r="D48" s="76"/>
      <c r="E48" s="76"/>
      <c r="F48" s="76"/>
      <c r="G48" s="76"/>
      <c r="H48" s="76"/>
      <c r="I48" s="85"/>
      <c r="J48" s="76"/>
    </row>
    <row r="49" spans="2:10" ht="12.75">
      <c r="B49" s="76"/>
      <c r="C49" s="76"/>
      <c r="D49" s="76"/>
      <c r="E49" s="76"/>
      <c r="F49" s="76"/>
      <c r="G49" s="76"/>
      <c r="H49" s="76"/>
      <c r="I49" s="76"/>
      <c r="J49" s="86"/>
    </row>
    <row r="51" ht="12.75">
      <c r="B51" s="31"/>
    </row>
    <row r="53" ht="12.75">
      <c r="B53" s="15"/>
    </row>
  </sheetData>
  <sheetProtection/>
  <mergeCells count="19">
    <mergeCell ref="H39:I39"/>
    <mergeCell ref="D20:G20"/>
    <mergeCell ref="D9:G9"/>
    <mergeCell ref="D10:G10"/>
    <mergeCell ref="D12:G12"/>
    <mergeCell ref="D13:G13"/>
    <mergeCell ref="D14:G14"/>
    <mergeCell ref="D17:G17"/>
    <mergeCell ref="C18:G18"/>
    <mergeCell ref="C22:J22"/>
    <mergeCell ref="B35:J35"/>
    <mergeCell ref="H37:I37"/>
    <mergeCell ref="H38:I38"/>
    <mergeCell ref="D8:G8"/>
    <mergeCell ref="C2:J2"/>
    <mergeCell ref="F4:J4"/>
    <mergeCell ref="D6:G6"/>
    <mergeCell ref="H6:I6"/>
    <mergeCell ref="H7:I7"/>
  </mergeCells>
  <printOptions/>
  <pageMargins left="2.9133858267716537" right="0.35433070866141736" top="2.0866141732283467" bottom="0.1968503937007874" header="0.5118110236220472" footer="0.4330708661417323"/>
  <pageSetup horizontalDpi="180" verticalDpi="180" orientation="landscape" pageOrder="overThenDown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2:P44"/>
  <sheetViews>
    <sheetView showGridLines="0" view="pageBreakPreview" zoomScaleSheetLayoutView="100" zoomScalePageLayoutView="0" workbookViewId="0" topLeftCell="A1">
      <selection activeCell="D11" sqref="D11:G11"/>
    </sheetView>
  </sheetViews>
  <sheetFormatPr defaultColWidth="9.140625" defaultRowHeight="12.75"/>
  <cols>
    <col min="1" max="1" width="1.421875" style="14" customWidth="1"/>
    <col min="2" max="3" width="4.00390625" style="14" customWidth="1"/>
    <col min="4" max="4" width="11.140625" style="14" customWidth="1"/>
    <col min="5" max="5" width="1.421875" style="14" customWidth="1"/>
    <col min="6" max="6" width="16.8515625" style="14" customWidth="1"/>
    <col min="7" max="7" width="26.7109375" style="14" customWidth="1"/>
    <col min="8" max="8" width="4.7109375" style="14" customWidth="1"/>
    <col min="9" max="9" width="11.421875" style="14" customWidth="1"/>
    <col min="10" max="10" width="18.8515625" style="50" customWidth="1"/>
    <col min="11" max="11" width="11.421875" style="14" customWidth="1"/>
    <col min="12" max="16" width="10.28125" style="14" bestFit="1" customWidth="1"/>
    <col min="17" max="16384" width="11.421875" style="14" customWidth="1"/>
  </cols>
  <sheetData>
    <row r="1" ht="5.25" customHeight="1"/>
    <row r="2" spans="3:10" ht="12.75">
      <c r="C2" s="291" t="s">
        <v>119</v>
      </c>
      <c r="D2" s="291"/>
      <c r="E2" s="291"/>
      <c r="F2" s="291"/>
      <c r="G2" s="291"/>
      <c r="H2" s="291"/>
      <c r="I2" s="291"/>
      <c r="J2" s="291"/>
    </row>
    <row r="3" spans="3:10" ht="12.75" customHeight="1">
      <c r="C3" s="103" t="s">
        <v>120</v>
      </c>
      <c r="D3" s="101"/>
      <c r="E3" s="101"/>
      <c r="F3" s="101"/>
      <c r="G3" s="101"/>
      <c r="H3" s="101"/>
      <c r="I3" s="101"/>
      <c r="J3" s="102"/>
    </row>
    <row r="4" spans="2:10" ht="24" customHeight="1">
      <c r="B4" s="31"/>
      <c r="C4" s="104" t="s">
        <v>93</v>
      </c>
      <c r="D4" s="104"/>
      <c r="E4" s="104" t="s">
        <v>3</v>
      </c>
      <c r="F4" s="317" t="s">
        <v>122</v>
      </c>
      <c r="G4" s="317"/>
      <c r="H4" s="317"/>
      <c r="I4" s="317"/>
      <c r="J4" s="317"/>
    </row>
    <row r="5" spans="3:10" ht="9.75" customHeight="1">
      <c r="C5" s="101"/>
      <c r="D5" s="101"/>
      <c r="E5" s="101"/>
      <c r="F5" s="101"/>
      <c r="G5" s="101"/>
      <c r="H5" s="101"/>
      <c r="I5" s="101"/>
      <c r="J5" s="102"/>
    </row>
    <row r="6" spans="3:10" ht="13.5" customHeight="1">
      <c r="C6" s="105" t="s">
        <v>13</v>
      </c>
      <c r="D6" s="293" t="s">
        <v>14</v>
      </c>
      <c r="E6" s="293"/>
      <c r="F6" s="293"/>
      <c r="G6" s="293"/>
      <c r="H6" s="294" t="s">
        <v>15</v>
      </c>
      <c r="I6" s="295"/>
      <c r="J6" s="106" t="s">
        <v>16</v>
      </c>
    </row>
    <row r="7" spans="3:16" ht="12" customHeight="1" hidden="1">
      <c r="C7" s="122" t="s">
        <v>96</v>
      </c>
      <c r="D7" s="107"/>
      <c r="E7" s="107"/>
      <c r="F7" s="107"/>
      <c r="G7" s="140"/>
      <c r="H7" s="110"/>
      <c r="I7" s="111"/>
      <c r="J7" s="112"/>
      <c r="L7" s="63"/>
      <c r="M7" s="39"/>
      <c r="N7" s="63"/>
      <c r="O7" s="63"/>
      <c r="P7" s="65"/>
    </row>
    <row r="8" spans="3:15" ht="16.5" customHeight="1">
      <c r="C8" s="114">
        <v>1</v>
      </c>
      <c r="D8" s="314" t="s">
        <v>118</v>
      </c>
      <c r="E8" s="315"/>
      <c r="F8" s="315"/>
      <c r="G8" s="316"/>
      <c r="H8" s="139" t="s">
        <v>5</v>
      </c>
      <c r="I8" s="111">
        <v>1398700</v>
      </c>
      <c r="J8" s="112"/>
      <c r="M8" s="66"/>
      <c r="O8" s="63"/>
    </row>
    <row r="9" spans="3:15" ht="12" customHeight="1">
      <c r="C9" s="114">
        <v>2</v>
      </c>
      <c r="D9" s="314" t="s">
        <v>121</v>
      </c>
      <c r="E9" s="315"/>
      <c r="F9" s="315"/>
      <c r="G9" s="316"/>
      <c r="H9" s="110" t="s">
        <v>5</v>
      </c>
      <c r="I9" s="111">
        <v>1398700</v>
      </c>
      <c r="J9" s="112"/>
      <c r="M9" s="66"/>
      <c r="O9" s="63"/>
    </row>
    <row r="10" spans="3:15" ht="12" customHeight="1">
      <c r="C10" s="163">
        <v>3</v>
      </c>
      <c r="D10" s="314" t="s">
        <v>124</v>
      </c>
      <c r="E10" s="315"/>
      <c r="F10" s="315"/>
      <c r="G10" s="316"/>
      <c r="H10" s="120" t="s">
        <v>5</v>
      </c>
      <c r="I10" s="121">
        <v>150000</v>
      </c>
      <c r="J10" s="164"/>
      <c r="M10" s="66"/>
      <c r="O10" s="63"/>
    </row>
    <row r="11" spans="3:14" ht="15.75" customHeight="1">
      <c r="C11" s="116"/>
      <c r="D11" s="314"/>
      <c r="E11" s="315"/>
      <c r="F11" s="315"/>
      <c r="G11" s="316"/>
      <c r="H11" s="120"/>
      <c r="I11" s="121"/>
      <c r="J11" s="112"/>
      <c r="L11" s="65"/>
      <c r="N11" s="65"/>
    </row>
    <row r="12" spans="3:14" ht="13.5" customHeight="1" thickBot="1">
      <c r="C12" s="301" t="s">
        <v>97</v>
      </c>
      <c r="D12" s="302"/>
      <c r="E12" s="302"/>
      <c r="F12" s="302"/>
      <c r="G12" s="303"/>
      <c r="H12" s="126" t="s">
        <v>5</v>
      </c>
      <c r="I12" s="127">
        <f>SUM(I8:I11)</f>
        <v>2947400</v>
      </c>
      <c r="J12" s="128"/>
      <c r="L12" s="65"/>
      <c r="N12" s="65"/>
    </row>
    <row r="13" spans="3:13" ht="16.5" customHeight="1" thickBot="1" thickTop="1">
      <c r="C13" s="304" t="e">
        <f>PROPER([1]!terbilang(I12)&amp;" rupiah")</f>
        <v>#NAME?</v>
      </c>
      <c r="D13" s="305"/>
      <c r="E13" s="305"/>
      <c r="F13" s="305"/>
      <c r="G13" s="305"/>
      <c r="H13" s="305"/>
      <c r="I13" s="305"/>
      <c r="J13" s="306"/>
      <c r="K13" s="74"/>
      <c r="L13" s="72"/>
      <c r="M13" s="73"/>
    </row>
    <row r="14" ht="15" customHeight="1" thickTop="1"/>
    <row r="15" spans="2:11" ht="17.25" customHeight="1">
      <c r="B15" s="76"/>
      <c r="C15" s="318"/>
      <c r="D15" s="318"/>
      <c r="E15" s="318"/>
      <c r="F15" s="318"/>
      <c r="G15" s="318"/>
      <c r="H15" s="318"/>
      <c r="I15" s="318"/>
      <c r="J15" s="318"/>
      <c r="K15" s="318"/>
    </row>
    <row r="16" spans="2:14" ht="15.75" customHeight="1">
      <c r="B16" s="76"/>
      <c r="C16" s="78"/>
      <c r="D16" s="79"/>
      <c r="E16" s="79"/>
      <c r="F16" s="76"/>
      <c r="G16" s="76"/>
      <c r="H16" s="78"/>
      <c r="I16" s="80"/>
      <c r="J16" s="81"/>
      <c r="N16" s="63"/>
    </row>
    <row r="17" spans="2:16" s="43" customFormat="1" ht="29.25" customHeight="1">
      <c r="B17" s="82"/>
      <c r="C17" s="82"/>
      <c r="D17" s="82"/>
      <c r="E17" s="82"/>
      <c r="F17" s="82"/>
      <c r="G17" s="82"/>
      <c r="H17" s="82"/>
      <c r="I17" s="83"/>
      <c r="J17" s="84"/>
      <c r="N17" s="64"/>
      <c r="O17" s="64"/>
      <c r="P17" s="64"/>
    </row>
    <row r="18" spans="2:10" ht="12.75">
      <c r="B18" s="76"/>
      <c r="C18" s="76"/>
      <c r="D18" s="76" t="str">
        <f>Kwitansi!D17</f>
        <v>Melakukan Kegiatan …………. Mahasiswa Kuliah KKM UIN Mengabdi 2024 pada Hari Rabu pada tanggal ………..2024 di Desa……Kec……Kab. Malang Jawa Timur</v>
      </c>
      <c r="E18" s="76"/>
      <c r="F18" s="76"/>
      <c r="G18" s="76"/>
      <c r="H18" s="76"/>
      <c r="I18" s="85"/>
      <c r="J18" s="77"/>
    </row>
    <row r="19" spans="2:10" ht="12.75" customHeight="1">
      <c r="B19" s="76"/>
      <c r="C19" s="76"/>
      <c r="D19" s="76"/>
      <c r="E19" s="76"/>
      <c r="F19" s="76"/>
      <c r="G19" s="76"/>
      <c r="H19" s="76"/>
      <c r="I19" s="76"/>
      <c r="J19" s="77"/>
    </row>
    <row r="20" spans="2:10" ht="12.75" customHeight="1">
      <c r="B20" s="76"/>
      <c r="C20" s="76"/>
      <c r="D20" s="76"/>
      <c r="E20" s="76"/>
      <c r="F20" s="76"/>
      <c r="G20" s="76"/>
      <c r="H20" s="76"/>
      <c r="I20" s="76"/>
      <c r="J20" s="77"/>
    </row>
    <row r="21" spans="2:10" ht="16.5" customHeight="1">
      <c r="B21" s="76"/>
      <c r="C21" s="76"/>
      <c r="D21" s="76" t="s">
        <v>4</v>
      </c>
      <c r="E21" s="76"/>
      <c r="F21" s="76"/>
      <c r="G21" s="76"/>
      <c r="H21" s="76"/>
      <c r="I21" s="76"/>
      <c r="J21" s="77"/>
    </row>
    <row r="22" spans="2:10" ht="7.5" customHeight="1">
      <c r="B22" s="76"/>
      <c r="C22" s="76"/>
      <c r="D22" s="76"/>
      <c r="E22" s="76"/>
      <c r="F22" s="76"/>
      <c r="G22" s="76"/>
      <c r="H22" s="76"/>
      <c r="I22" s="76"/>
      <c r="J22" s="77"/>
    </row>
    <row r="23" spans="2:10" ht="12.75">
      <c r="B23" s="76"/>
      <c r="C23" s="85"/>
      <c r="D23" s="76"/>
      <c r="E23" s="76"/>
      <c r="F23" s="76"/>
      <c r="G23" s="76"/>
      <c r="H23" s="85"/>
      <c r="I23" s="76"/>
      <c r="J23" s="77"/>
    </row>
    <row r="24" spans="2:10" ht="12.75">
      <c r="B24" s="76"/>
      <c r="C24" s="76"/>
      <c r="D24" s="86"/>
      <c r="E24" s="86"/>
      <c r="F24" s="76"/>
      <c r="G24" s="76"/>
      <c r="H24" s="76"/>
      <c r="I24" s="87"/>
      <c r="J24" s="77"/>
    </row>
    <row r="25" spans="2:10" ht="11.25" customHeight="1">
      <c r="B25" s="76"/>
      <c r="C25" s="76"/>
      <c r="D25" s="76"/>
      <c r="E25" s="76"/>
      <c r="F25" s="76"/>
      <c r="G25" s="76"/>
      <c r="H25" s="76"/>
      <c r="I25" s="76"/>
      <c r="J25" s="77"/>
    </row>
    <row r="26" spans="2:10" ht="15.75">
      <c r="B26" s="307"/>
      <c r="C26" s="307"/>
      <c r="D26" s="307"/>
      <c r="E26" s="307"/>
      <c r="F26" s="307"/>
      <c r="G26" s="307"/>
      <c r="H26" s="307"/>
      <c r="I26" s="307"/>
      <c r="J26" s="307"/>
    </row>
    <row r="27" spans="2:10" ht="12.75">
      <c r="B27" s="76"/>
      <c r="C27" s="76"/>
      <c r="D27" s="76"/>
      <c r="E27" s="76"/>
      <c r="F27" s="76"/>
      <c r="G27" s="76"/>
      <c r="H27" s="76"/>
      <c r="I27" s="76"/>
      <c r="J27" s="77"/>
    </row>
    <row r="28" spans="2:10" ht="12.75">
      <c r="B28" s="76"/>
      <c r="C28" s="76"/>
      <c r="D28" s="76"/>
      <c r="E28" s="76"/>
      <c r="F28" s="76"/>
      <c r="G28" s="88"/>
      <c r="H28" s="287"/>
      <c r="I28" s="287"/>
      <c r="J28" s="77"/>
    </row>
    <row r="29" spans="2:10" ht="12.75">
      <c r="B29" s="76"/>
      <c r="C29" s="76"/>
      <c r="D29" s="76"/>
      <c r="E29" s="76"/>
      <c r="F29" s="76"/>
      <c r="G29" s="88"/>
      <c r="H29" s="287"/>
      <c r="I29" s="287"/>
      <c r="J29" s="77"/>
    </row>
    <row r="30" spans="2:10" ht="12.75">
      <c r="B30" s="76"/>
      <c r="C30" s="76"/>
      <c r="D30" s="76"/>
      <c r="E30" s="76"/>
      <c r="F30" s="76"/>
      <c r="G30" s="88"/>
      <c r="H30" s="287"/>
      <c r="I30" s="287"/>
      <c r="J30" s="77"/>
    </row>
    <row r="31" spans="2:10" ht="7.5" customHeight="1">
      <c r="B31" s="76"/>
      <c r="C31" s="76"/>
      <c r="D31" s="76"/>
      <c r="E31" s="76"/>
      <c r="F31" s="76"/>
      <c r="G31" s="76"/>
      <c r="H31" s="76"/>
      <c r="I31" s="76"/>
      <c r="J31" s="77"/>
    </row>
    <row r="32" spans="2:10" ht="15" customHeight="1">
      <c r="B32" s="76"/>
      <c r="C32" s="89"/>
      <c r="D32" s="89"/>
      <c r="E32" s="89"/>
      <c r="F32" s="89"/>
      <c r="G32" s="89"/>
      <c r="H32" s="89"/>
      <c r="I32" s="89"/>
      <c r="J32" s="77"/>
    </row>
    <row r="33" spans="2:10" ht="12.75">
      <c r="B33" s="76"/>
      <c r="C33" s="89"/>
      <c r="D33" s="89"/>
      <c r="E33" s="89"/>
      <c r="F33" s="89"/>
      <c r="G33" s="89"/>
      <c r="H33" s="89"/>
      <c r="I33" s="89"/>
      <c r="J33" s="77"/>
    </row>
    <row r="34" spans="2:10" ht="12.75">
      <c r="B34" s="76"/>
      <c r="C34" s="76"/>
      <c r="D34" s="76"/>
      <c r="E34" s="76"/>
      <c r="F34" s="76"/>
      <c r="G34" s="76"/>
      <c r="H34" s="76"/>
      <c r="I34" s="76"/>
      <c r="J34" s="77"/>
    </row>
    <row r="35" spans="2:10" ht="12.75">
      <c r="B35" s="76"/>
      <c r="C35" s="76"/>
      <c r="D35" s="76"/>
      <c r="E35" s="76"/>
      <c r="F35" s="76"/>
      <c r="G35" s="76"/>
      <c r="H35" s="76"/>
      <c r="I35" s="76"/>
      <c r="J35" s="77"/>
    </row>
    <row r="36" spans="2:10" ht="12.75">
      <c r="B36" s="76"/>
      <c r="C36" s="76"/>
      <c r="D36" s="76"/>
      <c r="E36" s="76"/>
      <c r="F36" s="76"/>
      <c r="G36" s="76"/>
      <c r="H36" s="76"/>
      <c r="I36" s="76"/>
      <c r="J36" s="77"/>
    </row>
    <row r="37" spans="2:10" ht="15" customHeight="1">
      <c r="B37" s="76"/>
      <c r="C37" s="76"/>
      <c r="D37" s="76"/>
      <c r="E37" s="76"/>
      <c r="F37" s="76"/>
      <c r="G37" s="76"/>
      <c r="H37" s="76"/>
      <c r="I37" s="76"/>
      <c r="J37" s="77"/>
    </row>
    <row r="38" spans="2:10" ht="16.5" customHeight="1">
      <c r="B38" s="76"/>
      <c r="C38" s="76"/>
      <c r="D38" s="76"/>
      <c r="E38" s="76"/>
      <c r="F38" s="76"/>
      <c r="G38" s="76"/>
      <c r="H38" s="76"/>
      <c r="I38" s="76"/>
      <c r="J38" s="77"/>
    </row>
    <row r="39" spans="2:10" ht="12.75">
      <c r="B39" s="76"/>
      <c r="C39" s="76"/>
      <c r="D39" s="76"/>
      <c r="E39" s="76"/>
      <c r="F39" s="76"/>
      <c r="G39" s="76"/>
      <c r="H39" s="76"/>
      <c r="I39" s="85"/>
      <c r="J39" s="76"/>
    </row>
    <row r="40" spans="2:10" ht="12.75">
      <c r="B40" s="76"/>
      <c r="C40" s="76"/>
      <c r="D40" s="76"/>
      <c r="E40" s="76"/>
      <c r="F40" s="76"/>
      <c r="G40" s="76"/>
      <c r="H40" s="76"/>
      <c r="I40" s="76"/>
      <c r="J40" s="86"/>
    </row>
    <row r="42" ht="12.75">
      <c r="B42" s="31"/>
    </row>
    <row r="44" ht="12.75">
      <c r="B44" s="15"/>
    </row>
  </sheetData>
  <sheetProtection/>
  <mergeCells count="15">
    <mergeCell ref="H30:I30"/>
    <mergeCell ref="D10:G10"/>
    <mergeCell ref="C15:K15"/>
    <mergeCell ref="D11:G11"/>
    <mergeCell ref="C12:G12"/>
    <mergeCell ref="C13:J13"/>
    <mergeCell ref="B26:J26"/>
    <mergeCell ref="H28:I28"/>
    <mergeCell ref="H29:I29"/>
    <mergeCell ref="D9:G9"/>
    <mergeCell ref="C2:J2"/>
    <mergeCell ref="F4:J4"/>
    <mergeCell ref="D6:G6"/>
    <mergeCell ref="H6:I6"/>
    <mergeCell ref="D8:G8"/>
  </mergeCells>
  <printOptions/>
  <pageMargins left="2.9133858267716537" right="0.35433070866141736" top="2.0866141732283467" bottom="0.1968503937007874" header="0.5118110236220472" footer="0.4330708661417323"/>
  <pageSetup horizontalDpi="180" verticalDpi="180" orientation="landscape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Windows98</dc:creator>
  <cp:keywords/>
  <dc:description/>
  <cp:lastModifiedBy>abtok hiraja</cp:lastModifiedBy>
  <cp:lastPrinted>2023-05-23T02:20:24Z</cp:lastPrinted>
  <dcterms:created xsi:type="dcterms:W3CDTF">2004-02-04T04:50:37Z</dcterms:created>
  <dcterms:modified xsi:type="dcterms:W3CDTF">2024-01-17T09:12:32Z</dcterms:modified>
  <cp:category/>
  <cp:version/>
  <cp:contentType/>
  <cp:contentStatus/>
</cp:coreProperties>
</file>